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53222"/>
  <mc:AlternateContent xmlns:mc="http://schemas.openxmlformats.org/markup-compatibility/2006">
    <mc:Choice Requires="x15">
      <x15ac:absPath xmlns:x15ac="http://schemas.microsoft.com/office/spreadsheetml/2010/11/ac" url="C:\Users\quillet\Documents\cours\TP PCV\"/>
    </mc:Choice>
  </mc:AlternateContent>
  <bookViews>
    <workbookView xWindow="0" yWindow="0" windowWidth="23040" windowHeight="8820" tabRatio="586" activeTab="3"/>
  </bookViews>
  <sheets>
    <sheet name="Mesures biométriques" sheetId="1" r:id="rId1"/>
    <sheet name="synthèse 2021 biom" sheetId="7" r:id="rId2"/>
    <sheet name="synthèse 2021 chl" sheetId="8" r:id="rId3"/>
    <sheet name="Mesures chlorophylles" sheetId="2" r:id="rId4"/>
  </sheets>
  <definedNames>
    <definedName name="Excel_BuiltIn__FilterDatabase" localSheetId="0">'Mesures biométriques'!$A$1:$H$57</definedName>
  </definedNames>
  <calcPr calcId="152511"/>
</workbook>
</file>

<file path=xl/calcChain.xml><?xml version="1.0" encoding="utf-8"?>
<calcChain xmlns="http://schemas.openxmlformats.org/spreadsheetml/2006/main">
  <c r="N50" i="2" l="1"/>
  <c r="M50" i="2"/>
  <c r="O50" i="2" s="1"/>
  <c r="P50" i="2" s="1"/>
  <c r="Q50" i="2" s="1"/>
  <c r="L50" i="2"/>
  <c r="L15" i="2" l="1"/>
  <c r="M15" i="2"/>
  <c r="N15" i="2"/>
  <c r="N21" i="2"/>
  <c r="M21" i="2"/>
  <c r="O21" i="2" s="1"/>
  <c r="L21" i="2"/>
  <c r="M12" i="2"/>
  <c r="N12" i="2"/>
  <c r="L12" i="2"/>
  <c r="M10" i="2"/>
  <c r="N10" i="2"/>
  <c r="L10" i="2"/>
  <c r="M9" i="2"/>
  <c r="N9" i="2"/>
  <c r="L9" i="2"/>
  <c r="N3" i="2"/>
  <c r="M3" i="2"/>
  <c r="O3" i="2" s="1"/>
  <c r="P3" i="2" s="1"/>
  <c r="Q3" i="2" s="1"/>
  <c r="L3" i="2"/>
  <c r="N5" i="2"/>
  <c r="M5" i="2"/>
  <c r="L5" i="2"/>
  <c r="N7" i="2"/>
  <c r="M7" i="2"/>
  <c r="L7" i="2"/>
  <c r="L6" i="2"/>
  <c r="O10" i="2" l="1"/>
  <c r="P10" i="2" s="1"/>
  <c r="Q10" i="2" s="1"/>
  <c r="O7" i="2"/>
  <c r="P7" i="2" s="1"/>
  <c r="Q7" i="2" s="1"/>
  <c r="O12" i="2"/>
  <c r="P12" i="2" s="1"/>
  <c r="Q12" i="2" s="1"/>
  <c r="P21" i="2"/>
  <c r="Q21" i="2" s="1"/>
  <c r="O5" i="2"/>
  <c r="P5" i="2" s="1"/>
  <c r="Q5" i="2" s="1"/>
  <c r="O9" i="2"/>
  <c r="P9" i="2" s="1"/>
  <c r="Q9" i="2" s="1"/>
  <c r="O15" i="2"/>
  <c r="P15" i="2" s="1"/>
  <c r="Q15" i="2" s="1"/>
  <c r="I13" i="1"/>
  <c r="I14" i="1" s="1"/>
  <c r="I27" i="1"/>
  <c r="I28" i="1" s="1"/>
  <c r="I41" i="1"/>
  <c r="I42" i="1" s="1"/>
  <c r="I55" i="1"/>
  <c r="I56" i="1" s="1"/>
  <c r="I75" i="1"/>
  <c r="I76" i="1" s="1"/>
  <c r="I89" i="1"/>
  <c r="I90" i="1" s="1"/>
  <c r="I161" i="1"/>
  <c r="I162" i="1" s="1"/>
  <c r="I147" i="1"/>
  <c r="I148" i="1" s="1"/>
  <c r="I131" i="1"/>
  <c r="I132" i="1" s="1"/>
  <c r="I117" i="1"/>
  <c r="I118" i="1" s="1"/>
  <c r="I103" i="1"/>
  <c r="I104" i="1" s="1"/>
  <c r="H161" i="1"/>
  <c r="H162" i="1" s="1"/>
  <c r="G161" i="1"/>
  <c r="G162" i="1" s="1"/>
  <c r="F161" i="1"/>
  <c r="F162" i="1" s="1"/>
  <c r="E161" i="1"/>
  <c r="E162" i="1" s="1"/>
  <c r="D161" i="1"/>
  <c r="D162" i="1" s="1"/>
  <c r="C161" i="1"/>
  <c r="C162" i="1" s="1"/>
  <c r="H147" i="1"/>
  <c r="H148" i="1" s="1"/>
  <c r="G147" i="1"/>
  <c r="G148" i="1" s="1"/>
  <c r="F147" i="1"/>
  <c r="F148" i="1" s="1"/>
  <c r="E147" i="1"/>
  <c r="E148" i="1" s="1"/>
  <c r="D147" i="1"/>
  <c r="D148" i="1" s="1"/>
  <c r="C147" i="1"/>
  <c r="C148" i="1" s="1"/>
  <c r="N45" i="2" l="1"/>
  <c r="M45" i="2"/>
  <c r="L45" i="2"/>
  <c r="N41" i="2"/>
  <c r="M41" i="2"/>
  <c r="O41" i="2" s="1"/>
  <c r="P41" i="2" s="1"/>
  <c r="Q41" i="2" s="1"/>
  <c r="L41" i="2"/>
  <c r="M40" i="2"/>
  <c r="N40" i="2"/>
  <c r="L40" i="2"/>
  <c r="N24" i="2"/>
  <c r="M24" i="2"/>
  <c r="L24" i="2"/>
  <c r="N25" i="2"/>
  <c r="M25" i="2"/>
  <c r="O25" i="2" s="1"/>
  <c r="L25" i="2"/>
  <c r="O40" i="2" l="1"/>
  <c r="P40" i="2" s="1"/>
  <c r="Q40" i="2" s="1"/>
  <c r="O24" i="2"/>
  <c r="P24" i="2" s="1"/>
  <c r="Q24" i="2" s="1"/>
  <c r="P25" i="2"/>
  <c r="Q25" i="2" s="1"/>
  <c r="O45" i="2"/>
  <c r="P45" i="2" s="1"/>
  <c r="Q45" i="2" s="1"/>
  <c r="H131" i="1"/>
  <c r="H132" i="1" s="1"/>
  <c r="G131" i="1"/>
  <c r="G132" i="1" s="1"/>
  <c r="F131" i="1"/>
  <c r="F132" i="1" s="1"/>
  <c r="E131" i="1"/>
  <c r="E132" i="1" s="1"/>
  <c r="D131" i="1"/>
  <c r="D132" i="1" s="1"/>
  <c r="C131" i="1"/>
  <c r="C132" i="1" s="1"/>
  <c r="H117" i="1"/>
  <c r="H118" i="1" s="1"/>
  <c r="G117" i="1"/>
  <c r="G118" i="1" s="1"/>
  <c r="F117" i="1"/>
  <c r="F118" i="1" s="1"/>
  <c r="E117" i="1"/>
  <c r="E118" i="1" s="1"/>
  <c r="D117" i="1"/>
  <c r="D118" i="1" s="1"/>
  <c r="C117" i="1"/>
  <c r="C118" i="1" s="1"/>
  <c r="H103" i="1"/>
  <c r="H104" i="1" s="1"/>
  <c r="G103" i="1"/>
  <c r="G104" i="1" s="1"/>
  <c r="F103" i="1"/>
  <c r="F104" i="1" s="1"/>
  <c r="E103" i="1"/>
  <c r="E104" i="1" s="1"/>
  <c r="D103" i="1"/>
  <c r="D104" i="1" s="1"/>
  <c r="C103" i="1"/>
  <c r="C104" i="1" s="1"/>
  <c r="N58" i="2" l="1"/>
  <c r="M58" i="2"/>
  <c r="L58" i="2"/>
  <c r="N57" i="2"/>
  <c r="M57" i="2"/>
  <c r="L57" i="2"/>
  <c r="N56" i="2"/>
  <c r="M56" i="2"/>
  <c r="L56" i="2"/>
  <c r="N55" i="2"/>
  <c r="M55" i="2"/>
  <c r="L55" i="2"/>
  <c r="N54" i="2"/>
  <c r="M54" i="2"/>
  <c r="L54" i="2"/>
  <c r="N53" i="2"/>
  <c r="M53" i="2"/>
  <c r="L53" i="2"/>
  <c r="N52" i="2"/>
  <c r="M52" i="2"/>
  <c r="L52" i="2"/>
  <c r="N51" i="2"/>
  <c r="M51" i="2"/>
  <c r="L51" i="2"/>
  <c r="N49" i="2"/>
  <c r="M49" i="2"/>
  <c r="L49" i="2"/>
  <c r="N47" i="2"/>
  <c r="M47" i="2"/>
  <c r="L47" i="2"/>
  <c r="N46" i="2"/>
  <c r="M46" i="2"/>
  <c r="L46" i="2"/>
  <c r="N44" i="2"/>
  <c r="M44" i="2"/>
  <c r="L44" i="2"/>
  <c r="N43" i="2"/>
  <c r="M43" i="2"/>
  <c r="L43" i="2"/>
  <c r="N42" i="2"/>
  <c r="M42" i="2"/>
  <c r="L42" i="2"/>
  <c r="O46" i="2" l="1"/>
  <c r="P46" i="2" s="1"/>
  <c r="Q46" i="2" s="1"/>
  <c r="O54" i="2"/>
  <c r="P54" i="2"/>
  <c r="Q54" i="2" s="1"/>
  <c r="O42" i="2"/>
  <c r="P42" i="2" s="1"/>
  <c r="Q42" i="2" s="1"/>
  <c r="O52" i="2"/>
  <c r="P52" i="2" s="1"/>
  <c r="Q52" i="2" s="1"/>
  <c r="O43" i="2"/>
  <c r="P43" i="2" s="1"/>
  <c r="Q43" i="2" s="1"/>
  <c r="O58" i="2"/>
  <c r="P58" i="2" s="1"/>
  <c r="Q58" i="2" s="1"/>
  <c r="O44" i="2"/>
  <c r="P44" i="2" s="1"/>
  <c r="Q44" i="2" s="1"/>
  <c r="O53" i="2"/>
  <c r="P53" i="2" s="1"/>
  <c r="Q53" i="2" s="1"/>
  <c r="O49" i="2"/>
  <c r="P49" i="2" s="1"/>
  <c r="Q49" i="2" s="1"/>
  <c r="O47" i="2"/>
  <c r="P47" i="2" s="1"/>
  <c r="Q47" i="2" s="1"/>
  <c r="O51" i="2"/>
  <c r="P51" i="2" s="1"/>
  <c r="Q51" i="2" s="1"/>
  <c r="O55" i="2"/>
  <c r="P55" i="2" s="1"/>
  <c r="Q55" i="2" s="1"/>
  <c r="O57" i="2"/>
  <c r="P57" i="2" s="1"/>
  <c r="Q57" i="2" s="1"/>
  <c r="O56" i="2"/>
  <c r="P56" i="2" s="1"/>
  <c r="Q56" i="2" s="1"/>
  <c r="N39" i="2"/>
  <c r="M39" i="2"/>
  <c r="L39" i="2"/>
  <c r="N38" i="2"/>
  <c r="M38" i="2"/>
  <c r="L38" i="2"/>
  <c r="N23" i="2"/>
  <c r="M23" i="2"/>
  <c r="L23" i="2"/>
  <c r="N22" i="2"/>
  <c r="M22" i="2"/>
  <c r="L22" i="2"/>
  <c r="N20" i="2"/>
  <c r="M20" i="2"/>
  <c r="L20" i="2"/>
  <c r="N19" i="2"/>
  <c r="M19" i="2"/>
  <c r="L19" i="2"/>
  <c r="N18" i="2"/>
  <c r="M18" i="2"/>
  <c r="L18" i="2"/>
  <c r="N37" i="2"/>
  <c r="M37" i="2"/>
  <c r="L37" i="2"/>
  <c r="N36" i="2"/>
  <c r="M36" i="2"/>
  <c r="L36" i="2"/>
  <c r="N35" i="2"/>
  <c r="M35" i="2"/>
  <c r="L35" i="2"/>
  <c r="N34" i="2"/>
  <c r="M34" i="2"/>
  <c r="L34" i="2"/>
  <c r="N33" i="2"/>
  <c r="M33" i="2"/>
  <c r="L33" i="2"/>
  <c r="N32" i="2"/>
  <c r="M32" i="2"/>
  <c r="L32" i="2"/>
  <c r="N31" i="2"/>
  <c r="M31" i="2"/>
  <c r="L31" i="2"/>
  <c r="N30" i="2"/>
  <c r="M30" i="2"/>
  <c r="L30" i="2"/>
  <c r="N29" i="2"/>
  <c r="M29" i="2"/>
  <c r="L29" i="2"/>
  <c r="N28" i="2"/>
  <c r="M28" i="2"/>
  <c r="L28" i="2"/>
  <c r="N27" i="2"/>
  <c r="M27" i="2"/>
  <c r="L27" i="2"/>
  <c r="N26" i="2"/>
  <c r="M26" i="2"/>
  <c r="L26" i="2"/>
  <c r="O31" i="2" l="1"/>
  <c r="P31" i="2" s="1"/>
  <c r="Q31" i="2" s="1"/>
  <c r="O26" i="2"/>
  <c r="P26" i="2" s="1"/>
  <c r="Q26" i="2" s="1"/>
  <c r="O37" i="2"/>
  <c r="P37" i="2" s="1"/>
  <c r="Q37" i="2" s="1"/>
  <c r="O39" i="2"/>
  <c r="P39" i="2" s="1"/>
  <c r="Q39" i="2" s="1"/>
  <c r="O20" i="2"/>
  <c r="P20" i="2" s="1"/>
  <c r="Q20" i="2" s="1"/>
  <c r="O19" i="2"/>
  <c r="P19" i="2" s="1"/>
  <c r="Q19" i="2" s="1"/>
  <c r="O29" i="2"/>
  <c r="P29" i="2" s="1"/>
  <c r="Q29" i="2" s="1"/>
  <c r="O34" i="2"/>
  <c r="P34" i="2" s="1"/>
  <c r="Q34" i="2" s="1"/>
  <c r="O36" i="2"/>
  <c r="P36" i="2" s="1"/>
  <c r="Q36" i="2" s="1"/>
  <c r="O27" i="2"/>
  <c r="P27" i="2" s="1"/>
  <c r="Q27" i="2" s="1"/>
  <c r="O38" i="2"/>
  <c r="P38" i="2" s="1"/>
  <c r="Q38" i="2" s="1"/>
  <c r="O23" i="2"/>
  <c r="P23" i="2" s="1"/>
  <c r="Q23" i="2" s="1"/>
  <c r="O35" i="2"/>
  <c r="P35" i="2" s="1"/>
  <c r="Q35" i="2" s="1"/>
  <c r="O30" i="2"/>
  <c r="P30" i="2" s="1"/>
  <c r="Q30" i="2" s="1"/>
  <c r="O32" i="2"/>
  <c r="P32" i="2" s="1"/>
  <c r="Q32" i="2" s="1"/>
  <c r="O18" i="2"/>
  <c r="P18" i="2" s="1"/>
  <c r="Q18" i="2" s="1"/>
  <c r="O28" i="2"/>
  <c r="P28" i="2" s="1"/>
  <c r="Q28" i="2" s="1"/>
  <c r="O22" i="2"/>
  <c r="P22" i="2" s="1"/>
  <c r="Q22" i="2" s="1"/>
  <c r="O33" i="2"/>
  <c r="P33" i="2" s="1"/>
  <c r="Q33" i="2" s="1"/>
  <c r="H75" i="1"/>
  <c r="H76" i="1" s="1"/>
  <c r="G75" i="1"/>
  <c r="G76" i="1" s="1"/>
  <c r="F75" i="1"/>
  <c r="F76" i="1" s="1"/>
  <c r="E75" i="1"/>
  <c r="E76" i="1" s="1"/>
  <c r="D75" i="1"/>
  <c r="D76" i="1" s="1"/>
  <c r="C75" i="1"/>
  <c r="C76" i="1" s="1"/>
  <c r="H89" i="1"/>
  <c r="H90" i="1" s="1"/>
  <c r="G89" i="1"/>
  <c r="G90" i="1" s="1"/>
  <c r="F89" i="1"/>
  <c r="F90" i="1" s="1"/>
  <c r="E89" i="1"/>
  <c r="E90" i="1" s="1"/>
  <c r="D89" i="1"/>
  <c r="D90" i="1" s="1"/>
  <c r="C89" i="1"/>
  <c r="C90" i="1" s="1"/>
  <c r="E55" i="1" l="1"/>
  <c r="C55" i="1" l="1"/>
  <c r="L2" i="2" l="1"/>
  <c r="H41" i="1" l="1"/>
  <c r="H27" i="1"/>
  <c r="M2" i="2" l="1"/>
  <c r="N2" i="2"/>
  <c r="L4" i="2"/>
  <c r="M4" i="2"/>
  <c r="N4" i="2"/>
  <c r="M6" i="2"/>
  <c r="N6" i="2"/>
  <c r="L8" i="2"/>
  <c r="M8" i="2"/>
  <c r="N8" i="2"/>
  <c r="L11" i="2"/>
  <c r="M11" i="2"/>
  <c r="N11" i="2"/>
  <c r="L13" i="2"/>
  <c r="M13" i="2"/>
  <c r="N13" i="2"/>
  <c r="L14" i="2"/>
  <c r="M14" i="2"/>
  <c r="N14" i="2"/>
  <c r="L16" i="2"/>
  <c r="M16" i="2"/>
  <c r="N16" i="2"/>
  <c r="L17" i="2"/>
  <c r="M17" i="2"/>
  <c r="N17" i="2"/>
  <c r="J13" i="1"/>
  <c r="J14" i="1" s="1"/>
  <c r="O17" i="2" l="1"/>
  <c r="P17" i="2" s="1"/>
  <c r="Q17" i="2" s="1"/>
  <c r="O11" i="2"/>
  <c r="P11" i="2" s="1"/>
  <c r="Q11" i="2" s="1"/>
  <c r="O4" i="2"/>
  <c r="P4" i="2" s="1"/>
  <c r="Q4" i="2" s="1"/>
  <c r="O13" i="2"/>
  <c r="P13" i="2" s="1"/>
  <c r="Q13" i="2" s="1"/>
  <c r="O6" i="2"/>
  <c r="P6" i="2" s="1"/>
  <c r="Q6" i="2" s="1"/>
  <c r="O16" i="2"/>
  <c r="P16" i="2" s="1"/>
  <c r="Q16" i="2" s="1"/>
  <c r="O8" i="2"/>
  <c r="P8" i="2" s="1"/>
  <c r="Q8" i="2" s="1"/>
  <c r="O2" i="2"/>
  <c r="P2" i="2" s="1"/>
  <c r="Q2" i="2" s="1"/>
  <c r="O14" i="2"/>
  <c r="P14" i="2" s="1"/>
  <c r="Q14" i="2" s="1"/>
  <c r="H55" i="1" l="1"/>
  <c r="G55" i="1"/>
  <c r="F55" i="1"/>
  <c r="F56" i="1" s="1"/>
  <c r="E56" i="1"/>
  <c r="D55" i="1"/>
  <c r="D56" i="1" s="1"/>
  <c r="G41" i="1"/>
  <c r="F41" i="1"/>
  <c r="E41" i="1"/>
  <c r="D41" i="1"/>
  <c r="D42" i="1" s="1"/>
  <c r="C41" i="1"/>
  <c r="G27" i="1"/>
  <c r="F27" i="1"/>
  <c r="E27" i="1"/>
  <c r="E28" i="1" s="1"/>
  <c r="D27" i="1"/>
  <c r="D28" i="1" s="1"/>
  <c r="C27" i="1"/>
  <c r="H13" i="1"/>
  <c r="H14" i="1" s="1"/>
  <c r="G13" i="1"/>
  <c r="G14" i="1" s="1"/>
  <c r="F13" i="1"/>
  <c r="F14" i="1" s="1"/>
  <c r="E13" i="1"/>
  <c r="D13" i="1"/>
  <c r="C13" i="1"/>
  <c r="H28" i="1" l="1"/>
  <c r="C56" i="1"/>
  <c r="E42" i="1"/>
  <c r="G28" i="1"/>
  <c r="D14" i="1"/>
  <c r="C28" i="1"/>
  <c r="H42" i="1"/>
  <c r="G56" i="1"/>
  <c r="E14" i="1"/>
  <c r="F28" i="1"/>
  <c r="F42" i="1"/>
  <c r="H56" i="1"/>
  <c r="C14" i="1"/>
  <c r="G42" i="1"/>
  <c r="C42" i="1"/>
</calcChain>
</file>

<file path=xl/sharedStrings.xml><?xml version="1.0" encoding="utf-8"?>
<sst xmlns="http://schemas.openxmlformats.org/spreadsheetml/2006/main" count="365" uniqueCount="74">
  <si>
    <t>TP (date semis)</t>
  </si>
  <si>
    <t>stade (j)</t>
  </si>
  <si>
    <t>Long F1 (mm)</t>
  </si>
  <si>
    <t>Long F2 (mm)</t>
  </si>
  <si>
    <t>Long F3 (mm)</t>
  </si>
  <si>
    <t>Long F4 (mm)</t>
  </si>
  <si>
    <t>MS caryopsestade 0 (mg)</t>
  </si>
  <si>
    <t>Moyenne</t>
  </si>
  <si>
    <t>Ecart type</t>
  </si>
  <si>
    <t>Jour</t>
  </si>
  <si>
    <t>Condition</t>
  </si>
  <si>
    <t>DO 645</t>
  </si>
  <si>
    <t>DO 652</t>
  </si>
  <si>
    <t>DO 663</t>
  </si>
  <si>
    <t>PF 20 fragments (mg)</t>
  </si>
  <si>
    <t>Volume (ml)</t>
  </si>
  <si>
    <t>Chl (a+b)</t>
  </si>
  <si>
    <t>Chla (mg.L-1)</t>
  </si>
  <si>
    <t>Chlb (mg.L-1)</t>
  </si>
  <si>
    <t>Chla+chlb</t>
  </si>
  <si>
    <t>Moyenne chl (mg.L-)</t>
  </si>
  <si>
    <t>Chl (mg.gMF-1)</t>
  </si>
  <si>
    <t>OM</t>
  </si>
  <si>
    <t>XM</t>
  </si>
  <si>
    <t>JAS</t>
  </si>
  <si>
    <t>Contrôle_1</t>
  </si>
  <si>
    <t>Contrôle_2</t>
  </si>
  <si>
    <t>NOM</t>
  </si>
  <si>
    <t>Parcours</t>
  </si>
  <si>
    <t>SVT</t>
  </si>
  <si>
    <t>NOM :</t>
  </si>
  <si>
    <t>MF F1 (mg)</t>
  </si>
  <si>
    <t>MS caryopse (mg)</t>
  </si>
  <si>
    <t>MS F1 (mg)</t>
  </si>
  <si>
    <t>SVT jeudi</t>
  </si>
  <si>
    <t>Nom:</t>
  </si>
  <si>
    <t>JAS 14</t>
  </si>
  <si>
    <t>JAS 11</t>
  </si>
  <si>
    <t>JAS 9</t>
  </si>
  <si>
    <t>date TP</t>
  </si>
  <si>
    <t>XM2</t>
  </si>
  <si>
    <t>Contrôle 1</t>
  </si>
  <si>
    <t>Contrôle 2</t>
  </si>
  <si>
    <t>JAS 7</t>
  </si>
  <si>
    <t>XM1</t>
  </si>
  <si>
    <t>DATE TP : 29/10/21</t>
  </si>
  <si>
    <t>15/10</t>
  </si>
  <si>
    <t>18/10</t>
  </si>
  <si>
    <t>20/10</t>
  </si>
  <si>
    <t>22/10</t>
  </si>
  <si>
    <t>29/10/21</t>
  </si>
  <si>
    <t>OM 1</t>
  </si>
  <si>
    <t>OM 2</t>
  </si>
  <si>
    <t>XM 1</t>
  </si>
  <si>
    <t>XM 2</t>
  </si>
  <si>
    <t>Contrôle 3</t>
  </si>
  <si>
    <t>Contrôle_3</t>
  </si>
  <si>
    <t>DATE TP : 10/11</t>
  </si>
  <si>
    <t xml:space="preserve">SVT </t>
  </si>
  <si>
    <t>JAS 5</t>
  </si>
  <si>
    <t>JAS 8</t>
  </si>
  <si>
    <t>JAS 12</t>
  </si>
  <si>
    <t>JAS 16</t>
  </si>
  <si>
    <t xml:space="preserve">OM </t>
  </si>
  <si>
    <t xml:space="preserve">XM </t>
  </si>
  <si>
    <t>BCP</t>
  </si>
  <si>
    <t>DATE TP : 26/11</t>
  </si>
  <si>
    <t>JAS 21</t>
  </si>
  <si>
    <t>JAS 6</t>
  </si>
  <si>
    <t>26/11/2021</t>
  </si>
  <si>
    <t>26/11/21</t>
  </si>
  <si>
    <t>nd</t>
  </si>
  <si>
    <t>Répétition</t>
  </si>
  <si>
    <t>XM = 5.10^-7 M kinétine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</si>
</sst>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mm/dd/yy"/>
    <numFmt numFmtId="167" formatCode="[$$-409]#,##0.00;[Red]&quot;-&quot;[$$-409]#,##0.00"/>
  </numFmts>
  <fonts count="24" x14ac:knownFonts="1">
    <font>
      <sz val="11"/>
      <color theme="1"/>
      <name val="Verdana"/>
      <family val="2"/>
    </font>
    <font>
      <sz val="12"/>
      <color rgb="FF000000"/>
      <name val="Calibri"/>
      <family val="2"/>
    </font>
    <font>
      <sz val="12"/>
      <color rgb="FFC0C0C0"/>
      <name val="Calibri"/>
      <family val="2"/>
    </font>
    <font>
      <sz val="12"/>
      <color rgb="FFFF0000"/>
      <name val="Calibri"/>
      <family val="2"/>
    </font>
    <font>
      <sz val="12"/>
      <color rgb="FF008000"/>
      <name val="Calibri"/>
      <family val="2"/>
    </font>
    <font>
      <b/>
      <sz val="12"/>
      <color rgb="FFFF9900"/>
      <name val="Calibri"/>
      <family val="2"/>
    </font>
    <font>
      <sz val="12"/>
      <color rgb="FFFF9900"/>
      <name val="Calibri"/>
      <family val="2"/>
    </font>
    <font>
      <sz val="12"/>
      <color rgb="FF333399"/>
      <name val="Calibri"/>
      <family val="2"/>
    </font>
    <font>
      <b/>
      <i/>
      <sz val="16"/>
      <color theme="1"/>
      <name val="Verdana"/>
      <family val="2"/>
    </font>
    <font>
      <sz val="12"/>
      <color rgb="FF800080"/>
      <name val="Calibri"/>
      <family val="2"/>
    </font>
    <font>
      <sz val="12"/>
      <color rgb="FF993300"/>
      <name val="Calibri"/>
      <family val="2"/>
    </font>
    <font>
      <sz val="10"/>
      <color theme="1"/>
      <name val="Verdana"/>
      <family val="2"/>
    </font>
    <font>
      <b/>
      <i/>
      <u/>
      <sz val="11"/>
      <color theme="1"/>
      <name val="Verdana"/>
      <family val="2"/>
    </font>
    <font>
      <b/>
      <sz val="12"/>
      <color rgb="FF333333"/>
      <name val="Calibri"/>
      <family val="2"/>
    </font>
    <font>
      <i/>
      <sz val="12"/>
      <color rgb="FF808080"/>
      <name val="Calibri"/>
      <family val="2"/>
    </font>
    <font>
      <b/>
      <sz val="15"/>
      <color rgb="FF333399"/>
      <name val="Calibri"/>
      <family val="2"/>
    </font>
    <font>
      <b/>
      <sz val="13"/>
      <color rgb="FF333399"/>
      <name val="Calibri"/>
      <family val="2"/>
    </font>
    <font>
      <b/>
      <sz val="11"/>
      <color rgb="FF333399"/>
      <name val="Calibri"/>
      <family val="2"/>
    </font>
    <font>
      <b/>
      <sz val="18"/>
      <color rgb="FF333399"/>
      <name val="Cambria"/>
      <family val="1"/>
    </font>
    <font>
      <b/>
      <sz val="12"/>
      <color rgb="FF000000"/>
      <name val="Calibri"/>
      <family val="2"/>
    </font>
    <font>
      <b/>
      <sz val="12"/>
      <color rgb="FFC0C0C0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name val="Verdana"/>
      <family val="2"/>
    </font>
  </fonts>
  <fills count="2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CC99"/>
        <bgColor rgb="FFFFCC99"/>
      </patternFill>
    </fill>
    <fill>
      <patternFill patternType="solid">
        <fgColor rgb="FFFFFFCC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8080"/>
        <bgColor rgb="FFFF8080"/>
      </patternFill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33CCCC"/>
        <bgColor rgb="FF33CCCC"/>
      </patternFill>
    </fill>
    <fill>
      <patternFill patternType="solid">
        <fgColor rgb="FFB3B3B3"/>
        <bgColor rgb="FFB3B3B3"/>
      </patternFill>
    </fill>
    <fill>
      <patternFill patternType="solid">
        <fgColor rgb="FFFF0000"/>
        <bgColor rgb="FFFF0000"/>
      </patternFill>
    </fill>
    <fill>
      <patternFill patternType="solid">
        <fgColor rgb="FF579D1C"/>
        <bgColor rgb="FF579D1C"/>
      </patternFill>
    </fill>
    <fill>
      <patternFill patternType="solid">
        <fgColor rgb="FF666699"/>
        <bgColor rgb="FF666699"/>
      </patternFill>
    </fill>
    <fill>
      <patternFill patternType="solid">
        <fgColor rgb="FFFFD320"/>
        <bgColor rgb="FFFFD320"/>
      </patternFill>
    </fill>
    <fill>
      <patternFill patternType="solid">
        <fgColor rgb="FFCCFFCC"/>
        <bgColor rgb="FFCCFFCC"/>
      </patternFill>
    </fill>
    <fill>
      <patternFill patternType="solid">
        <fgColor rgb="FFFF99CC"/>
        <bgColor rgb="FFFF99CC"/>
      </patternFill>
    </fill>
    <fill>
      <patternFill patternType="solid">
        <fgColor rgb="FF83CAFF"/>
        <bgColor rgb="FF83CAFF"/>
      </patternFill>
    </fill>
    <fill>
      <patternFill patternType="solid">
        <fgColor rgb="FF808080"/>
        <bgColor rgb="FF808080"/>
      </patternFill>
    </fill>
    <fill>
      <patternFill patternType="solid">
        <fgColor rgb="FF9999FF"/>
        <bgColor rgb="FF9999FF"/>
      </patternFill>
    </fill>
    <fill>
      <patternFill patternType="solid">
        <fgColor rgb="FFE6E6FF"/>
        <bgColor rgb="FFE6E6FF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 style="thin">
        <color rgb="FFB3B3B3"/>
      </left>
      <right style="thin">
        <color rgb="FFB3B3B3"/>
      </right>
      <top style="thin">
        <color rgb="FFB3B3B3"/>
      </top>
      <bottom style="thin">
        <color rgb="FFB3B3B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33CCCC"/>
      </bottom>
      <diagonal/>
    </border>
    <border>
      <left/>
      <right/>
      <top style="thin">
        <color rgb="FF33CCCC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46">
    <xf numFmtId="0" fontId="0" fillId="0" borderId="0"/>
    <xf numFmtId="0" fontId="9" fillId="16" borderId="0"/>
    <xf numFmtId="0" fontId="10" fillId="7" borderId="0"/>
    <xf numFmtId="0" fontId="7" fillId="3" borderId="1"/>
    <xf numFmtId="0" fontId="13" fillId="2" borderId="4"/>
    <xf numFmtId="0" fontId="5" fillId="2" borderId="1"/>
    <xf numFmtId="0" fontId="6" fillId="0" borderId="2"/>
    <xf numFmtId="0" fontId="3" fillId="0" borderId="0"/>
    <xf numFmtId="0" fontId="14" fillId="0" borderId="0"/>
    <xf numFmtId="0" fontId="19" fillId="0" borderId="8"/>
    <xf numFmtId="0" fontId="2" fillId="9" borderId="0"/>
    <xf numFmtId="0" fontId="1" fillId="2" borderId="0"/>
    <xf numFmtId="0" fontId="1" fillId="2" borderId="0"/>
    <xf numFmtId="0" fontId="2" fillId="9" borderId="0"/>
    <xf numFmtId="0" fontId="2" fillId="11" borderId="0"/>
    <xf numFmtId="0" fontId="1" fillId="3" borderId="0"/>
    <xf numFmtId="0" fontId="1" fillId="6" borderId="0"/>
    <xf numFmtId="0" fontId="2" fillId="6" borderId="0"/>
    <xf numFmtId="0" fontId="2" fillId="12" borderId="0"/>
    <xf numFmtId="0" fontId="1" fillId="4" borderId="0"/>
    <xf numFmtId="0" fontId="1" fillId="7" borderId="0"/>
    <xf numFmtId="0" fontId="2" fillId="7" borderId="0"/>
    <xf numFmtId="0" fontId="2" fillId="13" borderId="0"/>
    <xf numFmtId="0" fontId="1" fillId="2" borderId="0"/>
    <xf numFmtId="0" fontId="1" fillId="2" borderId="0"/>
    <xf numFmtId="0" fontId="2" fillId="10" borderId="0"/>
    <xf numFmtId="0" fontId="2" fillId="9" borderId="0"/>
    <xf numFmtId="0" fontId="1" fillId="5" borderId="0"/>
    <xf numFmtId="0" fontId="1" fillId="8" borderId="0"/>
    <xf numFmtId="0" fontId="2" fillId="9" borderId="0"/>
    <xf numFmtId="0" fontId="2" fillId="14" borderId="0"/>
    <xf numFmtId="0" fontId="1" fillId="3" borderId="0"/>
    <xf numFmtId="0" fontId="1" fillId="3" borderId="0"/>
    <xf numFmtId="0" fontId="2" fillId="3" borderId="0"/>
    <xf numFmtId="0" fontId="4" fillId="15" borderId="0"/>
    <xf numFmtId="0" fontId="8" fillId="0" borderId="0">
      <alignment horizontal="center"/>
    </xf>
    <xf numFmtId="0" fontId="8" fillId="0" borderId="0">
      <alignment horizontal="center" textRotation="90"/>
    </xf>
    <xf numFmtId="0" fontId="11" fillId="4" borderId="3"/>
    <xf numFmtId="0" fontId="12" fillId="0" borderId="0"/>
    <xf numFmtId="167" fontId="12" fillId="0" borderId="0"/>
    <xf numFmtId="0" fontId="15" fillId="0" borderId="5"/>
    <xf numFmtId="0" fontId="16" fillId="0" borderId="6"/>
    <xf numFmtId="0" fontId="17" fillId="0" borderId="7"/>
    <xf numFmtId="0" fontId="17" fillId="0" borderId="0"/>
    <xf numFmtId="0" fontId="18" fillId="0" borderId="0"/>
    <xf numFmtId="0" fontId="20" fillId="10" borderId="9"/>
  </cellStyleXfs>
  <cellXfs count="45">
    <xf numFmtId="0" fontId="0" fillId="0" borderId="0" xfId="0"/>
    <xf numFmtId="164" fontId="0" fillId="0" borderId="0" xfId="0" applyNumberFormat="1"/>
    <xf numFmtId="0" fontId="21" fillId="2" borderId="10" xfId="0" applyFont="1" applyFill="1" applyBorder="1"/>
    <xf numFmtId="0" fontId="21" fillId="2" borderId="11" xfId="0" applyFont="1" applyFill="1" applyBorder="1"/>
    <xf numFmtId="164" fontId="21" fillId="2" borderId="11" xfId="0" applyNumberFormat="1" applyFont="1" applyFill="1" applyBorder="1"/>
    <xf numFmtId="0" fontId="22" fillId="0" borderId="0" xfId="0" applyFont="1" applyBorder="1"/>
    <xf numFmtId="164" fontId="22" fillId="0" borderId="0" xfId="0" applyNumberFormat="1" applyFont="1" applyBorder="1"/>
    <xf numFmtId="0" fontId="22" fillId="2" borderId="12" xfId="0" applyFont="1" applyFill="1" applyBorder="1"/>
    <xf numFmtId="0" fontId="22" fillId="2" borderId="0" xfId="0" applyFont="1" applyFill="1" applyBorder="1"/>
    <xf numFmtId="0" fontId="22" fillId="17" borderId="0" xfId="0" applyFont="1" applyFill="1" applyBorder="1"/>
    <xf numFmtId="164" fontId="22" fillId="17" borderId="0" xfId="0" applyNumberFormat="1" applyFont="1" applyFill="1" applyBorder="1"/>
    <xf numFmtId="0" fontId="22" fillId="0" borderId="0" xfId="0" applyFont="1" applyFill="1" applyBorder="1"/>
    <xf numFmtId="164" fontId="22" fillId="0" borderId="0" xfId="0" applyNumberFormat="1" applyFont="1" applyFill="1" applyBorder="1"/>
    <xf numFmtId="0" fontId="0" fillId="0" borderId="0" xfId="0" applyFill="1"/>
    <xf numFmtId="164" fontId="22" fillId="0" borderId="0" xfId="0" applyNumberFormat="1" applyFont="1" applyBorder="1" applyAlignment="1">
      <alignment horizontal="right"/>
    </xf>
    <xf numFmtId="164" fontId="22" fillId="0" borderId="0" xfId="0" applyNumberFormat="1" applyFont="1" applyFill="1" applyBorder="1" applyAlignment="1">
      <alignment horizontal="right"/>
    </xf>
    <xf numFmtId="0" fontId="22" fillId="0" borderId="0" xfId="0" applyFont="1" applyFill="1"/>
    <xf numFmtId="164" fontId="22" fillId="0" borderId="0" xfId="0" applyNumberFormat="1" applyFont="1" applyFill="1"/>
    <xf numFmtId="0" fontId="11" fillId="18" borderId="0" xfId="0" applyFont="1" applyFill="1"/>
    <xf numFmtId="0" fontId="11" fillId="0" borderId="0" xfId="0" applyFont="1" applyFill="1"/>
    <xf numFmtId="165" fontId="11" fillId="18" borderId="0" xfId="0" applyNumberFormat="1" applyFont="1" applyFill="1"/>
    <xf numFmtId="165" fontId="0" fillId="0" borderId="0" xfId="0" applyNumberFormat="1" applyFill="1"/>
    <xf numFmtId="166" fontId="0" fillId="0" borderId="0" xfId="0" applyNumberFormat="1" applyFill="1"/>
    <xf numFmtId="0" fontId="0" fillId="19" borderId="0" xfId="0" applyFill="1"/>
    <xf numFmtId="165" fontId="0" fillId="19" borderId="0" xfId="0" applyNumberFormat="1" applyFill="1"/>
    <xf numFmtId="165" fontId="0" fillId="20" borderId="0" xfId="0" applyNumberFormat="1" applyFill="1"/>
    <xf numFmtId="0" fontId="0" fillId="0" borderId="0" xfId="0" applyFill="1" applyAlignment="1">
      <alignment horizontal="right"/>
    </xf>
    <xf numFmtId="0" fontId="0" fillId="21" borderId="0" xfId="0" applyFill="1"/>
    <xf numFmtId="166" fontId="0" fillId="21" borderId="0" xfId="0" applyNumberFormat="1" applyFill="1"/>
    <xf numFmtId="16" fontId="22" fillId="2" borderId="12" xfId="0" applyNumberFormat="1" applyFont="1" applyFill="1" applyBorder="1"/>
    <xf numFmtId="14" fontId="0" fillId="0" borderId="0" xfId="0" applyNumberFormat="1" applyFill="1"/>
    <xf numFmtId="14" fontId="0" fillId="21" borderId="0" xfId="0" applyNumberFormat="1" applyFill="1"/>
    <xf numFmtId="14" fontId="22" fillId="0" borderId="0" xfId="0" applyNumberFormat="1" applyFont="1" applyFill="1" applyBorder="1"/>
    <xf numFmtId="0" fontId="22" fillId="22" borderId="0" xfId="0" applyFont="1" applyFill="1" applyBorder="1"/>
    <xf numFmtId="0" fontId="22" fillId="22" borderId="12" xfId="0" applyFont="1" applyFill="1" applyBorder="1"/>
    <xf numFmtId="0" fontId="0" fillId="23" borderId="0" xfId="0" applyFill="1"/>
    <xf numFmtId="0" fontId="0" fillId="22" borderId="0" xfId="0" applyFill="1"/>
    <xf numFmtId="14" fontId="21" fillId="22" borderId="12" xfId="0" applyNumberFormat="1" applyFont="1" applyFill="1" applyBorder="1"/>
    <xf numFmtId="0" fontId="21" fillId="22" borderId="12" xfId="0" applyFont="1" applyFill="1" applyBorder="1"/>
    <xf numFmtId="0" fontId="23" fillId="21" borderId="0" xfId="0" applyFont="1" applyFill="1"/>
    <xf numFmtId="0" fontId="23" fillId="0" borderId="0" xfId="0" applyFont="1" applyFill="1"/>
    <xf numFmtId="0" fontId="0" fillId="24" borderId="0" xfId="0" applyFill="1"/>
    <xf numFmtId="14" fontId="0" fillId="24" borderId="0" xfId="0" applyNumberFormat="1" applyFill="1"/>
    <xf numFmtId="166" fontId="0" fillId="24" borderId="0" xfId="0" applyNumberFormat="1" applyFill="1"/>
    <xf numFmtId="0" fontId="0" fillId="25" borderId="0" xfId="0" applyFill="1"/>
  </cellXfs>
  <cellStyles count="46">
    <cellStyle name="20 % - Accent1" xfId="11" builtinId="30" customBuiltin="1"/>
    <cellStyle name="20 % - Accent2" xfId="15" builtinId="34" customBuiltin="1"/>
    <cellStyle name="20 % - Accent3" xfId="19" builtinId="38" customBuiltin="1"/>
    <cellStyle name="20 % - Accent4" xfId="23" builtinId="42" customBuiltin="1"/>
    <cellStyle name="20 % - Accent5" xfId="27" builtinId="46" customBuiltin="1"/>
    <cellStyle name="20 % - Accent6" xfId="31" builtinId="50" customBuiltin="1"/>
    <cellStyle name="40 % - Accent1" xfId="12" builtinId="31" customBuiltin="1"/>
    <cellStyle name="40 % - Accent2" xfId="16" builtinId="35" customBuiltin="1"/>
    <cellStyle name="40 % - Accent3" xfId="20" builtinId="39" customBuiltin="1"/>
    <cellStyle name="40 % - Accent4" xfId="24" builtinId="43" customBuiltin="1"/>
    <cellStyle name="40 % - Accent5" xfId="28" builtinId="47" customBuiltin="1"/>
    <cellStyle name="40 % - Accent6" xfId="32" builtinId="51" customBuiltin="1"/>
    <cellStyle name="60 % - Accent1" xfId="13" builtinId="32" customBuiltin="1"/>
    <cellStyle name="60 % - Accent2" xfId="17" builtinId="36" customBuiltin="1"/>
    <cellStyle name="60 % - Accent3" xfId="21" builtinId="40" customBuiltin="1"/>
    <cellStyle name="60 % - Accent4" xfId="25" builtinId="44" customBuiltin="1"/>
    <cellStyle name="60 % - Accent5" xfId="29" builtinId="48" customBuiltin="1"/>
    <cellStyle name="60 % - Accent6" xfId="33" builtinId="52" customBuiltin="1"/>
    <cellStyle name="Accent1" xfId="10" builtinId="29" customBuiltin="1"/>
    <cellStyle name="Accent2" xfId="14" builtinId="33" customBuiltin="1"/>
    <cellStyle name="Accent3" xfId="18" builtinId="37" customBuiltin="1"/>
    <cellStyle name="Accent4" xfId="22" builtinId="41" customBuiltin="1"/>
    <cellStyle name="Accent5" xfId="26" builtinId="45" customBuiltin="1"/>
    <cellStyle name="Accent6" xfId="30" builtinId="49" customBuiltin="1"/>
    <cellStyle name="Avertissement" xfId="7" builtinId="11" customBuiltin="1"/>
    <cellStyle name="Bon" xfId="34"/>
    <cellStyle name="Calcul" xfId="5" builtinId="22" customBuiltin="1"/>
    <cellStyle name="Cellule liée" xfId="6" builtinId="24" customBuiltin="1"/>
    <cellStyle name="Entrée" xfId="3" builtinId="20" customBuiltin="1"/>
    <cellStyle name="Heading" xfId="35"/>
    <cellStyle name="Heading1" xfId="36"/>
    <cellStyle name="Insatisfaisant" xfId="1" builtinId="27" customBuiltin="1"/>
    <cellStyle name="Neutre" xfId="2" builtinId="28" customBuiltin="1"/>
    <cellStyle name="Normal" xfId="0" builtinId="0" customBuiltin="1"/>
    <cellStyle name="Remarque" xfId="37"/>
    <cellStyle name="Result" xfId="38"/>
    <cellStyle name="Result2" xfId="39"/>
    <cellStyle name="Sortie" xfId="4" builtinId="21" customBuiltin="1"/>
    <cellStyle name="Texte explicatif" xfId="8" builtinId="53" customBuiltin="1"/>
    <cellStyle name="Titre 1" xfId="40"/>
    <cellStyle name="Titre 2" xfId="41"/>
    <cellStyle name="Titre 3" xfId="42"/>
    <cellStyle name="Titre 4" xfId="43"/>
    <cellStyle name="Titre " xfId="44"/>
    <cellStyle name="Total" xfId="9" builtinId="25" customBuiltin="1"/>
    <cellStyle name="Vérification de cellule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2"/>
  <sheetViews>
    <sheetView topLeftCell="A22" workbookViewId="0">
      <selection activeCell="J134" sqref="J134"/>
    </sheetView>
  </sheetViews>
  <sheetFormatPr baseColWidth="10" defaultRowHeight="14.1" customHeight="1" x14ac:dyDescent="0.25"/>
  <cols>
    <col min="1" max="1" width="8.6328125" customWidth="1"/>
    <col min="2" max="2" width="8.54296875" customWidth="1"/>
    <col min="3" max="3" width="8.54296875" style="1" customWidth="1"/>
    <col min="4" max="7" width="8.54296875" customWidth="1"/>
    <col min="8" max="8" width="8.54296875" style="1" customWidth="1"/>
    <col min="9" max="9" width="8.54296875" customWidth="1"/>
    <col min="10" max="10" width="13.08984375" customWidth="1"/>
    <col min="11" max="1023" width="8.54296875" customWidth="1"/>
  </cols>
  <sheetData>
    <row r="1" spans="1:11" s="13" customFormat="1" ht="14.1" customHeight="1" x14ac:dyDescent="0.25">
      <c r="A1" s="11"/>
      <c r="B1" s="11"/>
      <c r="C1" s="12"/>
      <c r="D1" s="11"/>
      <c r="E1" s="11"/>
      <c r="F1" s="11"/>
      <c r="G1" s="11"/>
      <c r="H1" s="12"/>
    </row>
    <row r="2" spans="1:11" ht="14.1" customHeight="1" x14ac:dyDescent="0.25">
      <c r="A2" s="2" t="s">
        <v>0</v>
      </c>
      <c r="B2" s="3" t="s">
        <v>1</v>
      </c>
      <c r="C2" s="4" t="s">
        <v>31</v>
      </c>
      <c r="D2" s="3" t="s">
        <v>2</v>
      </c>
      <c r="E2" s="3" t="s">
        <v>3</v>
      </c>
      <c r="F2" s="3" t="s">
        <v>4</v>
      </c>
      <c r="G2" s="3" t="s">
        <v>5</v>
      </c>
      <c r="H2" s="4" t="s">
        <v>32</v>
      </c>
      <c r="I2" s="4" t="s">
        <v>33</v>
      </c>
      <c r="J2" s="13" t="s">
        <v>6</v>
      </c>
      <c r="K2" s="13"/>
    </row>
    <row r="3" spans="1:11" ht="14.1" customHeight="1" x14ac:dyDescent="0.25">
      <c r="A3" s="29" t="s">
        <v>46</v>
      </c>
      <c r="B3" s="8" t="s">
        <v>36</v>
      </c>
      <c r="C3" s="6">
        <v>133.69999999999999</v>
      </c>
      <c r="D3" s="5">
        <v>144</v>
      </c>
      <c r="E3" s="5">
        <v>121</v>
      </c>
      <c r="F3" s="5">
        <v>65</v>
      </c>
      <c r="G3" s="5">
        <v>0</v>
      </c>
      <c r="H3" s="14">
        <v>13.6</v>
      </c>
      <c r="I3" s="11">
        <v>13.4</v>
      </c>
      <c r="J3" s="13"/>
      <c r="K3" s="13"/>
    </row>
    <row r="4" spans="1:11" ht="14.1" customHeight="1" x14ac:dyDescent="0.25">
      <c r="A4" s="35" t="s">
        <v>29</v>
      </c>
      <c r="B4" s="36"/>
      <c r="C4" s="6">
        <v>83.6</v>
      </c>
      <c r="D4" s="5">
        <v>146</v>
      </c>
      <c r="E4" s="5">
        <v>129</v>
      </c>
      <c r="F4" s="5">
        <v>39</v>
      </c>
      <c r="G4" s="5">
        <v>0</v>
      </c>
      <c r="H4" s="14">
        <v>9.5</v>
      </c>
      <c r="I4" s="11">
        <v>6.9</v>
      </c>
      <c r="J4" s="13"/>
      <c r="K4" s="13"/>
    </row>
    <row r="5" spans="1:11" ht="14.1" customHeight="1" x14ac:dyDescent="0.25">
      <c r="A5" s="7" t="s">
        <v>45</v>
      </c>
      <c r="B5" s="33"/>
      <c r="C5" s="6">
        <v>88.1</v>
      </c>
      <c r="D5" s="5">
        <v>110</v>
      </c>
      <c r="E5" s="5">
        <v>71</v>
      </c>
      <c r="F5" s="5">
        <v>0</v>
      </c>
      <c r="G5" s="5">
        <v>0</v>
      </c>
      <c r="H5" s="14">
        <v>12</v>
      </c>
      <c r="I5" s="11">
        <v>8.5</v>
      </c>
      <c r="J5" s="13"/>
      <c r="K5" s="13"/>
    </row>
    <row r="6" spans="1:11" ht="14.1" customHeight="1" x14ac:dyDescent="0.25">
      <c r="A6" s="38" t="s">
        <v>35</v>
      </c>
      <c r="B6" s="33"/>
      <c r="C6" s="6">
        <v>66.7</v>
      </c>
      <c r="D6" s="5">
        <v>135</v>
      </c>
      <c r="E6" s="5">
        <v>88</v>
      </c>
      <c r="F6" s="5">
        <v>0</v>
      </c>
      <c r="G6" s="5">
        <v>0</v>
      </c>
      <c r="H6" s="14">
        <v>5.5</v>
      </c>
      <c r="I6" s="11">
        <v>12</v>
      </c>
      <c r="J6" s="13"/>
      <c r="K6" s="13"/>
    </row>
    <row r="7" spans="1:11" ht="14.1" customHeight="1" x14ac:dyDescent="0.25">
      <c r="A7" s="34"/>
      <c r="B7" s="33"/>
      <c r="C7" s="6">
        <v>88.1</v>
      </c>
      <c r="D7" s="5">
        <v>126</v>
      </c>
      <c r="E7" s="5">
        <v>100</v>
      </c>
      <c r="F7" s="5">
        <v>0</v>
      </c>
      <c r="G7" s="5">
        <v>0</v>
      </c>
      <c r="H7" s="14">
        <v>11</v>
      </c>
      <c r="I7" s="11">
        <v>8.3000000000000007</v>
      </c>
      <c r="J7" s="13"/>
      <c r="K7" s="13"/>
    </row>
    <row r="8" spans="1:11" ht="14.1" customHeight="1" x14ac:dyDescent="0.25">
      <c r="A8" s="34"/>
      <c r="B8" s="33"/>
      <c r="C8" s="6">
        <v>71.7</v>
      </c>
      <c r="D8" s="5">
        <v>189</v>
      </c>
      <c r="E8" s="5">
        <v>162</v>
      </c>
      <c r="F8" s="5">
        <v>0</v>
      </c>
      <c r="G8" s="5">
        <v>0</v>
      </c>
      <c r="H8" s="14">
        <v>6.3</v>
      </c>
      <c r="I8" s="11">
        <v>10.4</v>
      </c>
      <c r="J8" s="13"/>
      <c r="K8" s="13"/>
    </row>
    <row r="9" spans="1:11" ht="14.1" customHeight="1" x14ac:dyDescent="0.25">
      <c r="A9" s="7"/>
      <c r="B9" s="8"/>
      <c r="C9" s="6">
        <v>75.8</v>
      </c>
      <c r="D9" s="5">
        <v>159</v>
      </c>
      <c r="E9" s="5">
        <v>125</v>
      </c>
      <c r="F9" s="5">
        <v>0</v>
      </c>
      <c r="G9" s="5">
        <v>0</v>
      </c>
      <c r="H9" s="14">
        <v>16.8</v>
      </c>
      <c r="I9" s="11">
        <v>5.4</v>
      </c>
      <c r="J9" s="13"/>
      <c r="K9" s="13"/>
    </row>
    <row r="10" spans="1:11" ht="14.1" customHeight="1" x14ac:dyDescent="0.25">
      <c r="A10" s="7"/>
      <c r="B10" s="8"/>
      <c r="C10" s="6">
        <v>107.1</v>
      </c>
      <c r="D10" s="5">
        <v>164</v>
      </c>
      <c r="E10" s="5">
        <v>131</v>
      </c>
      <c r="F10" s="5">
        <v>0</v>
      </c>
      <c r="G10" s="5">
        <v>0</v>
      </c>
      <c r="H10" s="14">
        <v>3.3</v>
      </c>
      <c r="I10" s="11">
        <v>10.5</v>
      </c>
      <c r="J10" s="13"/>
      <c r="K10" s="13"/>
    </row>
    <row r="11" spans="1:11" ht="14.1" customHeight="1" x14ac:dyDescent="0.25">
      <c r="A11" s="7"/>
      <c r="B11" s="8"/>
      <c r="C11" s="6">
        <v>92.2</v>
      </c>
      <c r="D11" s="5">
        <v>153</v>
      </c>
      <c r="E11" s="5">
        <v>200</v>
      </c>
      <c r="F11" s="5">
        <v>0</v>
      </c>
      <c r="G11" s="5">
        <v>0</v>
      </c>
      <c r="H11" s="14">
        <v>6.4</v>
      </c>
      <c r="I11" s="11">
        <v>8.6</v>
      </c>
      <c r="J11" s="13"/>
      <c r="K11" s="13"/>
    </row>
    <row r="12" spans="1:11" ht="14.1" customHeight="1" x14ac:dyDescent="0.25">
      <c r="A12" s="7"/>
      <c r="B12" s="8"/>
      <c r="C12" s="6">
        <v>60.7</v>
      </c>
      <c r="D12" s="5">
        <v>182</v>
      </c>
      <c r="E12" s="5">
        <v>114</v>
      </c>
      <c r="F12" s="5">
        <v>0</v>
      </c>
      <c r="G12" s="5">
        <v>0</v>
      </c>
      <c r="H12" s="14">
        <v>4.2</v>
      </c>
      <c r="I12" s="11">
        <v>6.1</v>
      </c>
      <c r="J12" s="13"/>
      <c r="K12" s="13"/>
    </row>
    <row r="13" spans="1:11" ht="14.1" customHeight="1" x14ac:dyDescent="0.25">
      <c r="A13" s="7">
        <v>14</v>
      </c>
      <c r="B13" s="9" t="s">
        <v>7</v>
      </c>
      <c r="C13" s="10">
        <f t="shared" ref="C13:I13" si="0">AVERAGE(C3:C12)</f>
        <v>86.77000000000001</v>
      </c>
      <c r="D13" s="10">
        <f t="shared" si="0"/>
        <v>150.80000000000001</v>
      </c>
      <c r="E13" s="10">
        <f t="shared" si="0"/>
        <v>124.1</v>
      </c>
      <c r="F13" s="10">
        <f t="shared" si="0"/>
        <v>10.4</v>
      </c>
      <c r="G13" s="10">
        <f t="shared" si="0"/>
        <v>0</v>
      </c>
      <c r="H13" s="10">
        <f t="shared" si="0"/>
        <v>8.8600000000000012</v>
      </c>
      <c r="I13" s="10">
        <f t="shared" si="0"/>
        <v>9.009999999999998</v>
      </c>
      <c r="J13" s="10" t="e">
        <f>AVERAGE(J3:J12)</f>
        <v>#DIV/0!</v>
      </c>
      <c r="K13" s="13"/>
    </row>
    <row r="14" spans="1:11" ht="14.1" customHeight="1" x14ac:dyDescent="0.25">
      <c r="A14" s="7">
        <v>14</v>
      </c>
      <c r="B14" s="9" t="s">
        <v>8</v>
      </c>
      <c r="C14" s="10">
        <f t="shared" ref="C14:H14" si="1">_xlfn.STDEV.S(C3:C13)</f>
        <v>20.220536590308381</v>
      </c>
      <c r="D14" s="10">
        <f t="shared" si="1"/>
        <v>22.97302766289199</v>
      </c>
      <c r="E14" s="10">
        <f t="shared" si="1"/>
        <v>34.763342762168342</v>
      </c>
      <c r="F14" s="10">
        <f t="shared" si="1"/>
        <v>21.597222043586992</v>
      </c>
      <c r="G14" s="10">
        <f t="shared" si="1"/>
        <v>0</v>
      </c>
      <c r="H14" s="10">
        <f t="shared" si="1"/>
        <v>4.2057579578477888</v>
      </c>
      <c r="I14" s="10">
        <f>_xlfn.STDEV.S(I3:I13)</f>
        <v>2.4341117476401992</v>
      </c>
      <c r="J14" s="10" t="e">
        <f>_xlfn.STDEV.S(J3:J13)</f>
        <v>#DIV/0!</v>
      </c>
      <c r="K14" s="13"/>
    </row>
    <row r="15" spans="1:11" s="13" customFormat="1" ht="14.1" customHeight="1" x14ac:dyDescent="0.25">
      <c r="A15" s="11"/>
      <c r="B15" s="11"/>
      <c r="C15" s="12"/>
      <c r="D15" s="11"/>
      <c r="E15" s="11"/>
      <c r="F15" s="11"/>
      <c r="G15" s="11"/>
      <c r="H15" s="15"/>
    </row>
    <row r="16" spans="1:11" s="13" customFormat="1" ht="14.1" customHeight="1" x14ac:dyDescent="0.25">
      <c r="A16" s="2" t="s">
        <v>0</v>
      </c>
      <c r="B16" s="3" t="s">
        <v>1</v>
      </c>
      <c r="C16" s="4" t="s">
        <v>31</v>
      </c>
      <c r="D16" s="3" t="s">
        <v>2</v>
      </c>
      <c r="E16" s="3" t="s">
        <v>3</v>
      </c>
      <c r="F16" s="3" t="s">
        <v>4</v>
      </c>
      <c r="G16" s="3" t="s">
        <v>5</v>
      </c>
      <c r="H16" s="4" t="s">
        <v>32</v>
      </c>
      <c r="I16" s="4" t="s">
        <v>33</v>
      </c>
    </row>
    <row r="17" spans="1:9" s="13" customFormat="1" ht="14.1" customHeight="1" x14ac:dyDescent="0.25">
      <c r="A17" s="29" t="s">
        <v>47</v>
      </c>
      <c r="B17" s="8" t="s">
        <v>37</v>
      </c>
      <c r="C17" s="6">
        <v>130</v>
      </c>
      <c r="D17" s="5">
        <v>180</v>
      </c>
      <c r="E17" s="5">
        <v>148</v>
      </c>
      <c r="F17" s="5">
        <v>0</v>
      </c>
      <c r="G17" s="5">
        <v>0</v>
      </c>
      <c r="H17" s="6">
        <v>11.7</v>
      </c>
      <c r="I17" s="11">
        <v>5.2</v>
      </c>
    </row>
    <row r="18" spans="1:9" s="13" customFormat="1" ht="14.1" customHeight="1" x14ac:dyDescent="0.25">
      <c r="A18" s="35" t="s">
        <v>34</v>
      </c>
      <c r="B18" s="35"/>
      <c r="C18" s="6">
        <v>114</v>
      </c>
      <c r="D18" s="5">
        <v>170</v>
      </c>
      <c r="E18" s="5">
        <v>120</v>
      </c>
      <c r="F18" s="5">
        <v>0</v>
      </c>
      <c r="G18" s="5">
        <v>0</v>
      </c>
      <c r="H18" s="6">
        <v>26.8</v>
      </c>
      <c r="I18" s="11">
        <v>4.2</v>
      </c>
    </row>
    <row r="19" spans="1:9" s="13" customFormat="1" ht="14.1" customHeight="1" x14ac:dyDescent="0.25">
      <c r="A19" s="7" t="s">
        <v>45</v>
      </c>
      <c r="B19" s="8"/>
      <c r="C19" s="6">
        <v>91</v>
      </c>
      <c r="D19" s="5">
        <v>158</v>
      </c>
      <c r="E19" s="5">
        <v>94</v>
      </c>
      <c r="F19" s="5">
        <v>0</v>
      </c>
      <c r="G19" s="5">
        <v>0</v>
      </c>
      <c r="H19" s="6">
        <v>2.6</v>
      </c>
      <c r="I19" s="11">
        <v>11.6</v>
      </c>
    </row>
    <row r="20" spans="1:9" s="13" customFormat="1" ht="14.1" customHeight="1" x14ac:dyDescent="0.25">
      <c r="A20" s="37" t="s">
        <v>30</v>
      </c>
      <c r="B20" s="8"/>
      <c r="C20" s="6">
        <v>110</v>
      </c>
      <c r="D20" s="5">
        <v>115</v>
      </c>
      <c r="E20" s="5">
        <v>127</v>
      </c>
      <c r="F20" s="5">
        <v>0</v>
      </c>
      <c r="G20" s="5">
        <v>0</v>
      </c>
      <c r="H20" s="6">
        <v>5.8</v>
      </c>
      <c r="I20" s="11">
        <v>5.8</v>
      </c>
    </row>
    <row r="21" spans="1:9" s="13" customFormat="1" ht="14.1" customHeight="1" x14ac:dyDescent="0.25">
      <c r="A21" s="7"/>
      <c r="B21" s="8"/>
      <c r="C21" s="6">
        <v>63</v>
      </c>
      <c r="D21" s="5">
        <v>171</v>
      </c>
      <c r="E21" s="5">
        <v>105</v>
      </c>
      <c r="F21" s="5">
        <v>0</v>
      </c>
      <c r="G21" s="5">
        <v>0</v>
      </c>
      <c r="H21" s="6">
        <v>20.9</v>
      </c>
      <c r="I21" s="11">
        <v>14.7</v>
      </c>
    </row>
    <row r="22" spans="1:9" s="13" customFormat="1" ht="14.1" customHeight="1" x14ac:dyDescent="0.25">
      <c r="A22" s="7"/>
      <c r="B22" s="8"/>
      <c r="C22" s="6">
        <v>85</v>
      </c>
      <c r="D22" s="5">
        <v>150</v>
      </c>
      <c r="E22" s="5">
        <v>112</v>
      </c>
      <c r="F22" s="5">
        <v>0</v>
      </c>
      <c r="G22" s="5">
        <v>0</v>
      </c>
      <c r="H22" s="6">
        <v>21.4</v>
      </c>
      <c r="I22" s="11">
        <v>8.9</v>
      </c>
    </row>
    <row r="23" spans="1:9" s="13" customFormat="1" ht="14.1" customHeight="1" x14ac:dyDescent="0.25">
      <c r="A23" s="7"/>
      <c r="B23" s="8"/>
      <c r="C23" s="6">
        <v>90</v>
      </c>
      <c r="D23" s="5">
        <v>138</v>
      </c>
      <c r="E23" s="5">
        <v>103</v>
      </c>
      <c r="F23" s="5">
        <v>0</v>
      </c>
      <c r="G23" s="5">
        <v>0</v>
      </c>
      <c r="H23" s="6">
        <v>19.399999999999999</v>
      </c>
      <c r="I23" s="11">
        <v>10.5</v>
      </c>
    </row>
    <row r="24" spans="1:9" s="13" customFormat="1" ht="14.1" customHeight="1" x14ac:dyDescent="0.25">
      <c r="A24" s="7"/>
      <c r="B24" s="8"/>
      <c r="C24" s="6">
        <v>56</v>
      </c>
      <c r="D24" s="5">
        <v>100</v>
      </c>
      <c r="E24" s="5">
        <v>107</v>
      </c>
      <c r="F24" s="5">
        <v>0</v>
      </c>
      <c r="G24" s="5">
        <v>0</v>
      </c>
      <c r="H24" s="6">
        <v>8.9</v>
      </c>
      <c r="I24" s="11">
        <v>9.6999999999999993</v>
      </c>
    </row>
    <row r="25" spans="1:9" s="13" customFormat="1" ht="14.1" customHeight="1" x14ac:dyDescent="0.25">
      <c r="A25" s="7"/>
      <c r="B25" s="8"/>
      <c r="C25" s="6">
        <v>64</v>
      </c>
      <c r="D25" s="5">
        <v>134</v>
      </c>
      <c r="E25" s="5">
        <v>108</v>
      </c>
      <c r="F25" s="5">
        <v>0</v>
      </c>
      <c r="G25" s="5">
        <v>0</v>
      </c>
      <c r="H25" s="6">
        <v>11.6</v>
      </c>
      <c r="I25" s="11">
        <v>10</v>
      </c>
    </row>
    <row r="26" spans="1:9" s="13" customFormat="1" ht="14.1" customHeight="1" x14ac:dyDescent="0.25">
      <c r="A26" s="7"/>
      <c r="B26" s="8"/>
      <c r="C26" s="6">
        <v>59</v>
      </c>
      <c r="D26" s="5">
        <v>117</v>
      </c>
      <c r="E26" s="5">
        <v>75</v>
      </c>
      <c r="F26" s="5">
        <v>0</v>
      </c>
      <c r="G26" s="5">
        <v>0</v>
      </c>
      <c r="H26" s="6">
        <v>9.3000000000000007</v>
      </c>
      <c r="I26" s="11">
        <v>12.3</v>
      </c>
    </row>
    <row r="27" spans="1:9" s="13" customFormat="1" ht="14.1" customHeight="1" x14ac:dyDescent="0.25">
      <c r="A27" s="7">
        <v>11</v>
      </c>
      <c r="B27" s="9" t="s">
        <v>7</v>
      </c>
      <c r="C27" s="10">
        <f t="shared" ref="C27:I27" si="2">AVERAGE(C17:C26)</f>
        <v>86.2</v>
      </c>
      <c r="D27" s="10">
        <f t="shared" si="2"/>
        <v>143.30000000000001</v>
      </c>
      <c r="E27" s="10">
        <f t="shared" si="2"/>
        <v>109.9</v>
      </c>
      <c r="F27" s="10">
        <f t="shared" si="2"/>
        <v>0</v>
      </c>
      <c r="G27" s="10">
        <f t="shared" si="2"/>
        <v>0</v>
      </c>
      <c r="H27" s="10">
        <f t="shared" si="2"/>
        <v>13.84</v>
      </c>
      <c r="I27" s="10">
        <f t="shared" si="2"/>
        <v>9.2899999999999991</v>
      </c>
    </row>
    <row r="28" spans="1:9" s="13" customFormat="1" ht="14.1" customHeight="1" x14ac:dyDescent="0.25">
      <c r="A28" s="7">
        <v>11</v>
      </c>
      <c r="B28" s="9" t="s">
        <v>8</v>
      </c>
      <c r="C28" s="10">
        <f t="shared" ref="C28:G28" si="3">_xlfn.STDEV.S(C17:C27)</f>
        <v>24.45322064677778</v>
      </c>
      <c r="D28" s="10">
        <f t="shared" si="3"/>
        <v>25.632206303789001</v>
      </c>
      <c r="E28" s="10">
        <f t="shared" si="3"/>
        <v>18.452371121349131</v>
      </c>
      <c r="F28" s="10">
        <f t="shared" si="3"/>
        <v>0</v>
      </c>
      <c r="G28" s="10">
        <f t="shared" si="3"/>
        <v>0</v>
      </c>
      <c r="H28" s="10">
        <f>_xlfn.STDEV.S(H17:H27)</f>
        <v>7.4260622135826466</v>
      </c>
      <c r="I28" s="10">
        <f>_xlfn.STDEV.S(I17:I27)</f>
        <v>3.1744133316252312</v>
      </c>
    </row>
    <row r="29" spans="1:9" s="13" customFormat="1" ht="14.1" customHeight="1" x14ac:dyDescent="0.25">
      <c r="A29" s="32"/>
      <c r="B29" s="11"/>
      <c r="C29" s="12"/>
      <c r="D29" s="11"/>
      <c r="E29" s="11"/>
      <c r="F29" s="11"/>
      <c r="G29" s="11"/>
      <c r="H29" s="12"/>
    </row>
    <row r="30" spans="1:9" ht="14.1" customHeight="1" x14ac:dyDescent="0.25">
      <c r="A30" s="2" t="s">
        <v>0</v>
      </c>
      <c r="B30" s="3" t="s">
        <v>1</v>
      </c>
      <c r="C30" s="4" t="s">
        <v>31</v>
      </c>
      <c r="D30" s="3" t="s">
        <v>2</v>
      </c>
      <c r="E30" s="3" t="s">
        <v>3</v>
      </c>
      <c r="F30" s="3" t="s">
        <v>4</v>
      </c>
      <c r="G30" s="3" t="s">
        <v>5</v>
      </c>
      <c r="H30" s="4" t="s">
        <v>32</v>
      </c>
      <c r="I30" s="4" t="s">
        <v>33</v>
      </c>
    </row>
    <row r="31" spans="1:9" ht="14.1" customHeight="1" x14ac:dyDescent="0.25">
      <c r="A31" s="29" t="s">
        <v>48</v>
      </c>
      <c r="B31" s="8" t="s">
        <v>38</v>
      </c>
      <c r="C31" s="6">
        <v>76.7</v>
      </c>
      <c r="D31" s="5">
        <v>154</v>
      </c>
      <c r="E31" s="5">
        <v>86</v>
      </c>
      <c r="F31" s="5">
        <v>0</v>
      </c>
      <c r="G31" s="5">
        <v>0</v>
      </c>
      <c r="H31" s="6"/>
    </row>
    <row r="32" spans="1:9" ht="14.7" customHeight="1" x14ac:dyDescent="0.25">
      <c r="A32" s="35" t="s">
        <v>34</v>
      </c>
      <c r="B32" s="36"/>
      <c r="C32" s="6">
        <v>75</v>
      </c>
      <c r="D32" s="5">
        <v>118</v>
      </c>
      <c r="E32" s="5">
        <v>105</v>
      </c>
      <c r="F32" s="5">
        <v>0</v>
      </c>
      <c r="G32" s="5">
        <v>0</v>
      </c>
      <c r="H32" s="6"/>
    </row>
    <row r="33" spans="1:9" ht="14.1" customHeight="1" x14ac:dyDescent="0.25">
      <c r="A33" s="7" t="s">
        <v>45</v>
      </c>
      <c r="B33" s="33"/>
      <c r="C33" s="6">
        <v>120.1</v>
      </c>
      <c r="D33" s="5">
        <v>140</v>
      </c>
      <c r="E33" s="5">
        <v>60</v>
      </c>
      <c r="F33" s="5">
        <v>0</v>
      </c>
      <c r="G33" s="5">
        <v>0</v>
      </c>
      <c r="H33" s="6"/>
    </row>
    <row r="34" spans="1:9" ht="14.1" customHeight="1" x14ac:dyDescent="0.25">
      <c r="A34" s="37" t="s">
        <v>30</v>
      </c>
      <c r="B34" s="33"/>
      <c r="C34" s="6">
        <v>62.8</v>
      </c>
      <c r="D34" s="5">
        <v>145</v>
      </c>
      <c r="E34" s="5">
        <v>49</v>
      </c>
      <c r="F34" s="5">
        <v>0</v>
      </c>
      <c r="G34" s="5">
        <v>0</v>
      </c>
      <c r="H34" s="6"/>
    </row>
    <row r="35" spans="1:9" ht="14.1" customHeight="1" x14ac:dyDescent="0.25">
      <c r="A35" s="34"/>
      <c r="B35" s="33"/>
      <c r="C35" s="6">
        <v>63.2</v>
      </c>
      <c r="D35" s="5">
        <v>131</v>
      </c>
      <c r="E35" s="5">
        <v>96</v>
      </c>
      <c r="F35" s="5">
        <v>0</v>
      </c>
      <c r="G35" s="5">
        <v>0</v>
      </c>
      <c r="H35" s="6"/>
    </row>
    <row r="36" spans="1:9" ht="14.1" customHeight="1" x14ac:dyDescent="0.25">
      <c r="A36" s="34"/>
      <c r="B36" s="33"/>
      <c r="C36" s="6">
        <v>83.6</v>
      </c>
      <c r="D36" s="5">
        <v>120</v>
      </c>
      <c r="E36" s="5">
        <v>53</v>
      </c>
      <c r="F36" s="5">
        <v>0</v>
      </c>
      <c r="G36" s="5">
        <v>0</v>
      </c>
      <c r="H36" s="6"/>
    </row>
    <row r="37" spans="1:9" ht="14.1" customHeight="1" x14ac:dyDescent="0.25">
      <c r="A37" s="7"/>
      <c r="B37" s="8"/>
      <c r="C37" s="6">
        <v>95.5</v>
      </c>
      <c r="D37" s="5">
        <v>134</v>
      </c>
      <c r="E37" s="5">
        <v>83</v>
      </c>
      <c r="F37" s="5">
        <v>0</v>
      </c>
      <c r="G37" s="5">
        <v>0</v>
      </c>
      <c r="H37" s="6"/>
    </row>
    <row r="38" spans="1:9" ht="14.1" customHeight="1" x14ac:dyDescent="0.25">
      <c r="A38" s="7"/>
      <c r="B38" s="8"/>
      <c r="C38" s="6">
        <v>96</v>
      </c>
      <c r="D38" s="5">
        <v>142</v>
      </c>
      <c r="E38" s="5">
        <v>60</v>
      </c>
      <c r="F38" s="5">
        <v>0</v>
      </c>
      <c r="G38" s="5">
        <v>0</v>
      </c>
      <c r="H38" s="6"/>
    </row>
    <row r="39" spans="1:9" ht="14.1" customHeight="1" x14ac:dyDescent="0.25">
      <c r="A39" s="7"/>
      <c r="B39" s="8"/>
      <c r="C39" s="6">
        <v>88.9</v>
      </c>
      <c r="D39" s="5">
        <v>126</v>
      </c>
      <c r="E39" s="5">
        <v>61</v>
      </c>
      <c r="F39" s="5">
        <v>0</v>
      </c>
      <c r="G39" s="5">
        <v>0</v>
      </c>
      <c r="H39" s="6"/>
    </row>
    <row r="40" spans="1:9" ht="14.1" customHeight="1" x14ac:dyDescent="0.25">
      <c r="A40" s="7"/>
      <c r="B40" s="8"/>
      <c r="C40" s="6">
        <v>45.3</v>
      </c>
      <c r="D40" s="5">
        <v>64</v>
      </c>
      <c r="E40" s="5">
        <v>110</v>
      </c>
      <c r="F40" s="5">
        <v>0</v>
      </c>
      <c r="G40" s="5">
        <v>0</v>
      </c>
      <c r="H40" s="6"/>
    </row>
    <row r="41" spans="1:9" ht="14.1" customHeight="1" x14ac:dyDescent="0.25">
      <c r="A41" s="7">
        <v>9</v>
      </c>
      <c r="B41" s="9" t="s">
        <v>7</v>
      </c>
      <c r="C41" s="10">
        <f t="shared" ref="C41:I41" si="4">AVERAGE(C31:C40)</f>
        <v>80.709999999999994</v>
      </c>
      <c r="D41" s="10">
        <f t="shared" si="4"/>
        <v>127.4</v>
      </c>
      <c r="E41" s="10">
        <f t="shared" si="4"/>
        <v>76.3</v>
      </c>
      <c r="F41" s="10">
        <f t="shared" si="4"/>
        <v>0</v>
      </c>
      <c r="G41" s="10">
        <f t="shared" si="4"/>
        <v>0</v>
      </c>
      <c r="H41" s="10" t="e">
        <f t="shared" si="4"/>
        <v>#DIV/0!</v>
      </c>
      <c r="I41" s="10" t="e">
        <f t="shared" si="4"/>
        <v>#DIV/0!</v>
      </c>
    </row>
    <row r="42" spans="1:9" ht="14.1" customHeight="1" x14ac:dyDescent="0.25">
      <c r="A42" s="7">
        <v>9</v>
      </c>
      <c r="B42" s="9" t="s">
        <v>8</v>
      </c>
      <c r="C42" s="10">
        <f t="shared" ref="C42:G42" si="5">_xlfn.STDEV.S(C31:C41)</f>
        <v>20.023608565890434</v>
      </c>
      <c r="D42" s="10">
        <f t="shared" si="5"/>
        <v>23.686282950264683</v>
      </c>
      <c r="E42" s="10">
        <f t="shared" si="5"/>
        <v>21.307510412997605</v>
      </c>
      <c r="F42" s="10">
        <f t="shared" si="5"/>
        <v>0</v>
      </c>
      <c r="G42" s="10">
        <f t="shared" si="5"/>
        <v>0</v>
      </c>
      <c r="H42" s="10" t="e">
        <f>_xlfn.STDEV.S(H31:H41)</f>
        <v>#DIV/0!</v>
      </c>
      <c r="I42" s="10" t="e">
        <f>_xlfn.STDEV.S(I31:I41)</f>
        <v>#DIV/0!</v>
      </c>
    </row>
    <row r="43" spans="1:9" s="13" customFormat="1" ht="14.1" customHeight="1" x14ac:dyDescent="0.25">
      <c r="A43" s="16"/>
      <c r="B43" s="16"/>
      <c r="C43" s="17"/>
      <c r="D43" s="16"/>
      <c r="E43" s="16"/>
      <c r="F43" s="16"/>
      <c r="G43" s="16"/>
      <c r="H43" s="17"/>
    </row>
    <row r="44" spans="1:9" ht="14.1" customHeight="1" x14ac:dyDescent="0.25">
      <c r="A44" s="2" t="s">
        <v>0</v>
      </c>
      <c r="B44" s="3" t="s">
        <v>1</v>
      </c>
      <c r="C44" s="4" t="s">
        <v>31</v>
      </c>
      <c r="D44" s="3" t="s">
        <v>2</v>
      </c>
      <c r="E44" s="3" t="s">
        <v>3</v>
      </c>
      <c r="F44" s="3" t="s">
        <v>4</v>
      </c>
      <c r="G44" s="3" t="s">
        <v>5</v>
      </c>
      <c r="H44" s="4" t="s">
        <v>32</v>
      </c>
      <c r="I44" s="4" t="s">
        <v>33</v>
      </c>
    </row>
    <row r="45" spans="1:9" ht="14.1" customHeight="1" x14ac:dyDescent="0.25">
      <c r="A45" s="29" t="s">
        <v>49</v>
      </c>
      <c r="B45" s="8" t="s">
        <v>43</v>
      </c>
      <c r="C45" s="6">
        <v>65</v>
      </c>
      <c r="D45" s="5">
        <v>100</v>
      </c>
      <c r="E45" s="5">
        <v>32</v>
      </c>
      <c r="F45" s="5">
        <v>0</v>
      </c>
      <c r="G45" s="5">
        <v>0</v>
      </c>
      <c r="H45" s="6">
        <v>9</v>
      </c>
      <c r="I45" s="11">
        <v>28</v>
      </c>
    </row>
    <row r="46" spans="1:9" ht="14.1" customHeight="1" x14ac:dyDescent="0.25">
      <c r="A46" s="35" t="s">
        <v>34</v>
      </c>
      <c r="B46" s="36"/>
      <c r="C46" s="6">
        <v>58</v>
      </c>
      <c r="D46" s="5">
        <v>98</v>
      </c>
      <c r="E46" s="5">
        <v>42</v>
      </c>
      <c r="F46" s="5">
        <v>0</v>
      </c>
      <c r="G46" s="5">
        <v>0</v>
      </c>
      <c r="H46" s="6">
        <v>6</v>
      </c>
      <c r="I46" s="11">
        <v>25</v>
      </c>
    </row>
    <row r="47" spans="1:9" ht="14.1" customHeight="1" x14ac:dyDescent="0.25">
      <c r="A47" s="7" t="s">
        <v>45</v>
      </c>
      <c r="B47" s="33"/>
      <c r="C47" s="6">
        <v>81</v>
      </c>
      <c r="D47" s="5">
        <v>112</v>
      </c>
      <c r="E47" s="5">
        <v>56</v>
      </c>
      <c r="F47" s="5">
        <v>0</v>
      </c>
      <c r="G47" s="5">
        <v>0</v>
      </c>
      <c r="H47" s="6">
        <v>10</v>
      </c>
      <c r="I47" s="11">
        <v>13</v>
      </c>
    </row>
    <row r="48" spans="1:9" ht="14.1" customHeight="1" x14ac:dyDescent="0.25">
      <c r="A48" s="37" t="s">
        <v>30</v>
      </c>
      <c r="B48" s="33"/>
      <c r="C48" s="6">
        <v>63</v>
      </c>
      <c r="D48" s="5">
        <v>120</v>
      </c>
      <c r="E48" s="5">
        <v>43</v>
      </c>
      <c r="F48" s="5">
        <v>0</v>
      </c>
      <c r="G48" s="5">
        <v>0</v>
      </c>
      <c r="H48" s="6">
        <v>12</v>
      </c>
      <c r="I48" s="11">
        <v>17</v>
      </c>
    </row>
    <row r="49" spans="1:9" ht="14.1" customHeight="1" x14ac:dyDescent="0.25">
      <c r="A49" s="7"/>
      <c r="B49" s="8"/>
      <c r="C49" s="6">
        <v>85</v>
      </c>
      <c r="D49" s="5">
        <v>101</v>
      </c>
      <c r="E49" s="5">
        <v>45</v>
      </c>
      <c r="F49" s="5">
        <v>0</v>
      </c>
      <c r="G49" s="5">
        <v>0</v>
      </c>
      <c r="H49" s="6">
        <v>11</v>
      </c>
      <c r="I49" s="11">
        <v>27</v>
      </c>
    </row>
    <row r="50" spans="1:9" ht="14.1" customHeight="1" x14ac:dyDescent="0.25">
      <c r="A50" s="7"/>
      <c r="B50" s="8"/>
      <c r="C50" s="6">
        <v>61</v>
      </c>
      <c r="D50" s="5">
        <v>95</v>
      </c>
      <c r="E50" s="5">
        <v>69</v>
      </c>
      <c r="F50" s="5">
        <v>0</v>
      </c>
      <c r="G50" s="5">
        <v>0</v>
      </c>
      <c r="H50" s="6">
        <v>9</v>
      </c>
      <c r="I50" s="11">
        <v>26</v>
      </c>
    </row>
    <row r="51" spans="1:9" ht="14.1" customHeight="1" x14ac:dyDescent="0.25">
      <c r="A51" s="7"/>
      <c r="B51" s="8"/>
      <c r="C51" s="6">
        <v>73</v>
      </c>
      <c r="D51" s="5">
        <v>115</v>
      </c>
      <c r="E51" s="5">
        <v>42</v>
      </c>
      <c r="F51" s="5">
        <v>0</v>
      </c>
      <c r="G51" s="5">
        <v>0</v>
      </c>
      <c r="H51" s="6">
        <v>8</v>
      </c>
      <c r="I51" s="11">
        <v>32</v>
      </c>
    </row>
    <row r="52" spans="1:9" ht="14.1" customHeight="1" x14ac:dyDescent="0.25">
      <c r="A52" s="7"/>
      <c r="B52" s="8"/>
      <c r="C52" s="6">
        <v>88</v>
      </c>
      <c r="D52" s="5">
        <v>102</v>
      </c>
      <c r="E52" s="5">
        <v>34</v>
      </c>
      <c r="F52" s="5">
        <v>0</v>
      </c>
      <c r="G52" s="5">
        <v>0</v>
      </c>
      <c r="H52" s="6">
        <v>9</v>
      </c>
      <c r="I52" s="11">
        <v>27</v>
      </c>
    </row>
    <row r="53" spans="1:9" ht="14.1" customHeight="1" x14ac:dyDescent="0.25">
      <c r="A53" s="7"/>
      <c r="B53" s="8"/>
      <c r="C53" s="6">
        <v>82</v>
      </c>
      <c r="D53" s="5">
        <v>102</v>
      </c>
      <c r="E53" s="5">
        <v>43</v>
      </c>
      <c r="F53" s="5">
        <v>0</v>
      </c>
      <c r="G53" s="5">
        <v>0</v>
      </c>
      <c r="H53" s="6">
        <v>9</v>
      </c>
      <c r="I53" s="11">
        <v>11</v>
      </c>
    </row>
    <row r="54" spans="1:9" ht="14.1" customHeight="1" x14ac:dyDescent="0.25">
      <c r="A54" s="7"/>
      <c r="B54" s="8"/>
      <c r="C54" s="6">
        <v>64</v>
      </c>
      <c r="D54" s="5">
        <v>101</v>
      </c>
      <c r="E54" s="5">
        <v>39</v>
      </c>
      <c r="F54" s="5">
        <v>0</v>
      </c>
      <c r="G54" s="5">
        <v>0</v>
      </c>
      <c r="H54" s="6">
        <v>7</v>
      </c>
      <c r="I54" s="11">
        <v>23</v>
      </c>
    </row>
    <row r="55" spans="1:9" ht="14.1" customHeight="1" x14ac:dyDescent="0.25">
      <c r="A55" s="7">
        <v>7</v>
      </c>
      <c r="B55" s="9" t="s">
        <v>7</v>
      </c>
      <c r="C55" s="10">
        <f t="shared" ref="C55" si="6">AVERAGE(C45:C54)</f>
        <v>72</v>
      </c>
      <c r="D55" s="10">
        <f t="shared" ref="D55:G55" si="7">AVERAGE(D45:D54)</f>
        <v>104.6</v>
      </c>
      <c r="E55" s="10">
        <f t="shared" si="7"/>
        <v>44.5</v>
      </c>
      <c r="F55" s="10">
        <f t="shared" si="7"/>
        <v>0</v>
      </c>
      <c r="G55" s="10">
        <f t="shared" si="7"/>
        <v>0</v>
      </c>
      <c r="H55" s="10">
        <f>AVERAGE(H45:H54)</f>
        <v>9</v>
      </c>
      <c r="I55" s="10">
        <f t="shared" ref="I55" si="8">AVERAGE(I45:I54)</f>
        <v>22.9</v>
      </c>
    </row>
    <row r="56" spans="1:9" ht="14.1" customHeight="1" x14ac:dyDescent="0.25">
      <c r="A56" s="7">
        <v>7</v>
      </c>
      <c r="B56" s="9" t="s">
        <v>8</v>
      </c>
      <c r="C56" s="10">
        <f t="shared" ref="C56:G56" si="9">_xlfn.STDEV.S(C45:C55)</f>
        <v>10.573551910309043</v>
      </c>
      <c r="D56" s="10">
        <f t="shared" si="9"/>
        <v>7.722693830523129</v>
      </c>
      <c r="E56" s="10">
        <f t="shared" si="9"/>
        <v>10.229858259037611</v>
      </c>
      <c r="F56" s="10">
        <f t="shared" si="9"/>
        <v>0</v>
      </c>
      <c r="G56" s="10">
        <f t="shared" si="9"/>
        <v>0</v>
      </c>
      <c r="H56" s="10">
        <f>_xlfn.STDEV.S(H45:H55)</f>
        <v>1.6733200530681511</v>
      </c>
      <c r="I56" s="10">
        <f>_xlfn.STDEV.S(I45:I55)</f>
        <v>6.5642973729105201</v>
      </c>
    </row>
    <row r="57" spans="1:9" s="13" customFormat="1" ht="14.1" customHeight="1" x14ac:dyDescent="0.25">
      <c r="A57" s="11"/>
      <c r="B57" s="11"/>
      <c r="C57" s="12"/>
      <c r="D57" s="11"/>
      <c r="E57" s="11"/>
      <c r="F57" s="11"/>
      <c r="G57" s="11"/>
      <c r="H57" s="12"/>
    </row>
    <row r="58" spans="1:9" s="13" customFormat="1" ht="14.1" customHeight="1" x14ac:dyDescent="0.25">
      <c r="A58" s="11"/>
      <c r="B58" s="11"/>
      <c r="C58" s="12"/>
      <c r="D58" s="11"/>
      <c r="E58" s="11"/>
      <c r="F58" s="11"/>
      <c r="G58" s="11"/>
      <c r="H58" s="12"/>
    </row>
    <row r="59" spans="1:9" s="13" customFormat="1" ht="14.1" customHeight="1" x14ac:dyDescent="0.25">
      <c r="A59" s="11"/>
      <c r="B59" s="11"/>
      <c r="C59" s="12"/>
      <c r="D59" s="11"/>
      <c r="E59" s="11"/>
      <c r="F59" s="11"/>
      <c r="G59" s="11"/>
      <c r="H59" s="12"/>
    </row>
    <row r="60" spans="1:9" s="13" customFormat="1" ht="14.1" customHeight="1" x14ac:dyDescent="0.25">
      <c r="A60" s="11"/>
      <c r="B60" s="11"/>
      <c r="C60" s="12"/>
      <c r="D60" s="11"/>
      <c r="E60" s="11"/>
      <c r="F60" s="11"/>
      <c r="G60" s="11"/>
      <c r="H60" s="12"/>
    </row>
    <row r="61" spans="1:9" s="13" customFormat="1" ht="14.1" customHeight="1" x14ac:dyDescent="0.25">
      <c r="A61" s="11"/>
      <c r="B61" s="11"/>
      <c r="C61" s="12"/>
      <c r="D61" s="11"/>
      <c r="E61" s="11"/>
      <c r="F61" s="11"/>
      <c r="G61" s="11"/>
      <c r="H61" s="12"/>
    </row>
    <row r="62" spans="1:9" s="13" customFormat="1" ht="14.1" customHeight="1" x14ac:dyDescent="0.25">
      <c r="A62" s="11"/>
      <c r="B62" s="11"/>
      <c r="C62" s="12"/>
      <c r="D62" s="11"/>
      <c r="E62" s="11"/>
      <c r="F62" s="11"/>
      <c r="G62" s="11"/>
      <c r="H62" s="12"/>
    </row>
    <row r="63" spans="1:9" s="13" customFormat="1" ht="14.1" customHeight="1" x14ac:dyDescent="0.25">
      <c r="A63" s="11"/>
      <c r="B63" s="11"/>
      <c r="C63" s="12"/>
      <c r="D63" s="11"/>
      <c r="E63" s="11"/>
      <c r="F63" s="11"/>
      <c r="G63" s="11"/>
      <c r="H63" s="12"/>
    </row>
    <row r="64" spans="1:9" ht="14.1" customHeight="1" x14ac:dyDescent="0.25">
      <c r="A64" s="2" t="s">
        <v>0</v>
      </c>
      <c r="B64" s="3" t="s">
        <v>1</v>
      </c>
      <c r="C64" s="4" t="s">
        <v>31</v>
      </c>
      <c r="D64" s="3" t="s">
        <v>2</v>
      </c>
      <c r="E64" s="3" t="s">
        <v>3</v>
      </c>
      <c r="F64" s="3" t="s">
        <v>4</v>
      </c>
      <c r="G64" s="3" t="s">
        <v>5</v>
      </c>
      <c r="H64" s="4" t="s">
        <v>32</v>
      </c>
      <c r="I64" s="4" t="s">
        <v>33</v>
      </c>
    </row>
    <row r="65" spans="1:9" ht="14.1" customHeight="1" x14ac:dyDescent="0.25">
      <c r="A65" s="29">
        <v>43043</v>
      </c>
      <c r="B65" s="8" t="s">
        <v>59</v>
      </c>
      <c r="C65" s="6">
        <v>25.8</v>
      </c>
      <c r="D65" s="5">
        <v>56</v>
      </c>
      <c r="E65" s="5">
        <v>0</v>
      </c>
      <c r="F65" s="5">
        <v>0</v>
      </c>
      <c r="G65" s="5">
        <v>0</v>
      </c>
      <c r="H65" s="6">
        <v>4.2</v>
      </c>
      <c r="I65" s="11">
        <v>9.1999999999999993</v>
      </c>
    </row>
    <row r="66" spans="1:9" ht="14.1" customHeight="1" x14ac:dyDescent="0.25">
      <c r="A66" s="35" t="s">
        <v>58</v>
      </c>
      <c r="B66" s="36"/>
      <c r="C66" s="6">
        <v>30.6</v>
      </c>
      <c r="D66" s="5">
        <v>55</v>
      </c>
      <c r="E66" s="5">
        <v>0</v>
      </c>
      <c r="F66" s="5">
        <v>0</v>
      </c>
      <c r="G66" s="5">
        <v>0</v>
      </c>
      <c r="H66" s="6">
        <v>18</v>
      </c>
      <c r="I66" s="11">
        <v>6.3</v>
      </c>
    </row>
    <row r="67" spans="1:9" ht="14.1" customHeight="1" x14ac:dyDescent="0.25">
      <c r="A67" s="7" t="s">
        <v>57</v>
      </c>
      <c r="B67" s="33"/>
      <c r="C67" s="6">
        <v>27.5</v>
      </c>
      <c r="D67" s="5">
        <v>56</v>
      </c>
      <c r="E67" s="5">
        <v>0</v>
      </c>
      <c r="F67" s="5">
        <v>0</v>
      </c>
      <c r="G67" s="5">
        <v>0</v>
      </c>
      <c r="H67" s="6">
        <v>19</v>
      </c>
      <c r="I67" s="11">
        <v>9.8000000000000007</v>
      </c>
    </row>
    <row r="68" spans="1:9" ht="14.1" customHeight="1" x14ac:dyDescent="0.25">
      <c r="A68" s="37" t="s">
        <v>30</v>
      </c>
      <c r="B68" s="33"/>
      <c r="C68" s="6">
        <v>31.9</v>
      </c>
      <c r="D68" s="5">
        <v>66</v>
      </c>
      <c r="E68" s="5">
        <v>0</v>
      </c>
      <c r="F68" s="5">
        <v>0</v>
      </c>
      <c r="G68" s="5">
        <v>0</v>
      </c>
      <c r="H68" s="6">
        <v>9.6</v>
      </c>
      <c r="I68" s="11">
        <v>5.2</v>
      </c>
    </row>
    <row r="69" spans="1:9" ht="14.1" customHeight="1" x14ac:dyDescent="0.25">
      <c r="A69" s="7"/>
      <c r="B69" s="8"/>
      <c r="C69" s="6">
        <v>30</v>
      </c>
      <c r="D69" s="5">
        <v>53</v>
      </c>
      <c r="E69" s="5">
        <v>0</v>
      </c>
      <c r="F69" s="5">
        <v>0</v>
      </c>
      <c r="G69" s="5">
        <v>0</v>
      </c>
      <c r="H69" s="6">
        <v>12</v>
      </c>
      <c r="I69" s="11">
        <v>5.2</v>
      </c>
    </row>
    <row r="70" spans="1:9" ht="14.1" customHeight="1" x14ac:dyDescent="0.25">
      <c r="A70" s="7"/>
      <c r="B70" s="8"/>
      <c r="C70" s="6">
        <v>15.8</v>
      </c>
      <c r="D70" s="5">
        <v>35</v>
      </c>
      <c r="E70" s="5">
        <v>0</v>
      </c>
      <c r="F70" s="5">
        <v>0</v>
      </c>
      <c r="G70" s="5">
        <v>0</v>
      </c>
      <c r="H70" s="6">
        <v>8.1</v>
      </c>
      <c r="I70" s="11">
        <v>9</v>
      </c>
    </row>
    <row r="71" spans="1:9" ht="14.1" customHeight="1" x14ac:dyDescent="0.25">
      <c r="A71" s="7"/>
      <c r="B71" s="8"/>
      <c r="C71" s="6">
        <v>21</v>
      </c>
      <c r="D71" s="5">
        <v>44</v>
      </c>
      <c r="E71" s="5">
        <v>0</v>
      </c>
      <c r="F71" s="5">
        <v>0</v>
      </c>
      <c r="G71" s="5">
        <v>0</v>
      </c>
      <c r="H71" s="6">
        <v>7.8</v>
      </c>
      <c r="I71" s="11">
        <v>7.3</v>
      </c>
    </row>
    <row r="72" spans="1:9" ht="14.1" customHeight="1" x14ac:dyDescent="0.25">
      <c r="A72" s="7"/>
      <c r="B72" s="8"/>
      <c r="C72" s="6">
        <v>26.6</v>
      </c>
      <c r="D72" s="5">
        <v>50</v>
      </c>
      <c r="E72" s="5">
        <v>0</v>
      </c>
      <c r="F72" s="5">
        <v>0</v>
      </c>
      <c r="G72" s="5">
        <v>0</v>
      </c>
      <c r="H72" s="6">
        <v>9</v>
      </c>
      <c r="I72" s="11">
        <v>9.1</v>
      </c>
    </row>
    <row r="73" spans="1:9" ht="14.1" customHeight="1" x14ac:dyDescent="0.25">
      <c r="A73" s="7"/>
      <c r="B73" s="8"/>
      <c r="C73" s="6">
        <v>20</v>
      </c>
      <c r="D73" s="5">
        <v>35</v>
      </c>
      <c r="E73" s="5">
        <v>0</v>
      </c>
      <c r="F73" s="5">
        <v>0</v>
      </c>
      <c r="G73" s="5">
        <v>0</v>
      </c>
      <c r="H73" s="6">
        <v>9.8000000000000007</v>
      </c>
      <c r="I73" s="11">
        <v>13.1</v>
      </c>
    </row>
    <row r="74" spans="1:9" ht="14.1" customHeight="1" x14ac:dyDescent="0.25">
      <c r="A74" s="7"/>
      <c r="B74" s="8"/>
      <c r="C74" s="6">
        <v>19</v>
      </c>
      <c r="D74" s="5">
        <v>42</v>
      </c>
      <c r="E74" s="5">
        <v>0</v>
      </c>
      <c r="F74" s="5">
        <v>0</v>
      </c>
      <c r="G74" s="5">
        <v>0</v>
      </c>
      <c r="H74" s="6">
        <v>17</v>
      </c>
      <c r="I74" s="11">
        <v>4.8</v>
      </c>
    </row>
    <row r="75" spans="1:9" ht="14.1" customHeight="1" x14ac:dyDescent="0.25">
      <c r="A75" s="7">
        <v>5</v>
      </c>
      <c r="B75" s="9" t="s">
        <v>7</v>
      </c>
      <c r="C75" s="10">
        <f t="shared" ref="C75:G75" si="10">AVERAGE(C65:C74)</f>
        <v>24.82</v>
      </c>
      <c r="D75" s="10">
        <f t="shared" si="10"/>
        <v>49.2</v>
      </c>
      <c r="E75" s="10">
        <f t="shared" si="10"/>
        <v>0</v>
      </c>
      <c r="F75" s="10">
        <f t="shared" si="10"/>
        <v>0</v>
      </c>
      <c r="G75" s="10">
        <f t="shared" si="10"/>
        <v>0</v>
      </c>
      <c r="H75" s="10">
        <f>AVERAGE(H65:H74)</f>
        <v>11.45</v>
      </c>
      <c r="I75" s="10">
        <f t="shared" ref="I75" si="11">AVERAGE(I65:I74)</f>
        <v>7.9</v>
      </c>
    </row>
    <row r="76" spans="1:9" ht="14.1" customHeight="1" x14ac:dyDescent="0.25">
      <c r="A76" s="7">
        <v>5</v>
      </c>
      <c r="B76" s="9" t="s">
        <v>8</v>
      </c>
      <c r="C76" s="10">
        <f t="shared" ref="C76:G76" si="12">_xlfn.STDEV.S(C65:C75)</f>
        <v>5.2415264952110947</v>
      </c>
      <c r="D76" s="10">
        <f t="shared" si="12"/>
        <v>9.5163018026962281</v>
      </c>
      <c r="E76" s="10">
        <f t="shared" si="12"/>
        <v>0</v>
      </c>
      <c r="F76" s="10">
        <f t="shared" si="12"/>
        <v>0</v>
      </c>
      <c r="G76" s="10">
        <f t="shared" si="12"/>
        <v>0</v>
      </c>
      <c r="H76" s="10">
        <f>_xlfn.STDEV.S(H65:H75)</f>
        <v>4.693239819144126</v>
      </c>
      <c r="I76" s="10">
        <f>_xlfn.STDEV.S(I65:I75)</f>
        <v>2.4919871588754186</v>
      </c>
    </row>
    <row r="78" spans="1:9" s="13" customFormat="1" ht="14.1" customHeight="1" x14ac:dyDescent="0.25">
      <c r="A78" s="2" t="s">
        <v>0</v>
      </c>
      <c r="B78" s="3" t="s">
        <v>1</v>
      </c>
      <c r="C78" s="4" t="s">
        <v>31</v>
      </c>
      <c r="D78" s="3" t="s">
        <v>2</v>
      </c>
      <c r="E78" s="3" t="s">
        <v>3</v>
      </c>
      <c r="F78" s="3" t="s">
        <v>4</v>
      </c>
      <c r="G78" s="3" t="s">
        <v>5</v>
      </c>
      <c r="H78" s="4" t="s">
        <v>32</v>
      </c>
      <c r="I78" s="4" t="s">
        <v>33</v>
      </c>
    </row>
    <row r="79" spans="1:9" s="13" customFormat="1" ht="14.1" customHeight="1" x14ac:dyDescent="0.25">
      <c r="A79" s="29">
        <v>43041</v>
      </c>
      <c r="B79" s="8" t="s">
        <v>43</v>
      </c>
      <c r="C79" s="6"/>
      <c r="D79" s="5"/>
      <c r="E79" s="5"/>
      <c r="F79" s="5"/>
      <c r="G79" s="5"/>
      <c r="H79" s="6"/>
    </row>
    <row r="80" spans="1:9" s="13" customFormat="1" ht="14.1" customHeight="1" x14ac:dyDescent="0.25">
      <c r="A80" s="35" t="s">
        <v>58</v>
      </c>
      <c r="B80" s="35"/>
      <c r="C80" s="6"/>
      <c r="D80" s="5"/>
      <c r="E80" s="5"/>
      <c r="F80" s="5"/>
      <c r="G80" s="5"/>
      <c r="H80" s="6"/>
    </row>
    <row r="81" spans="1:9" s="13" customFormat="1" ht="14.1" customHeight="1" x14ac:dyDescent="0.25">
      <c r="A81" s="7" t="s">
        <v>57</v>
      </c>
      <c r="B81" s="8"/>
      <c r="C81" s="6"/>
      <c r="D81" s="5"/>
      <c r="E81" s="5"/>
      <c r="F81" s="5"/>
      <c r="G81" s="5"/>
      <c r="H81" s="6"/>
    </row>
    <row r="82" spans="1:9" s="13" customFormat="1" ht="14.1" customHeight="1" x14ac:dyDescent="0.25">
      <c r="A82" s="37" t="s">
        <v>30</v>
      </c>
      <c r="B82" s="8"/>
      <c r="C82" s="6"/>
      <c r="D82" s="5"/>
      <c r="E82" s="5"/>
      <c r="F82" s="5"/>
      <c r="G82" s="5"/>
      <c r="H82" s="6"/>
    </row>
    <row r="83" spans="1:9" s="13" customFormat="1" ht="14.1" customHeight="1" x14ac:dyDescent="0.25">
      <c r="A83" s="7"/>
      <c r="B83" s="8"/>
      <c r="C83" s="6"/>
      <c r="D83" s="5"/>
      <c r="E83" s="5"/>
      <c r="F83" s="5"/>
      <c r="G83" s="5"/>
      <c r="H83" s="6"/>
    </row>
    <row r="84" spans="1:9" s="13" customFormat="1" ht="14.1" customHeight="1" x14ac:dyDescent="0.25">
      <c r="A84" s="7"/>
      <c r="B84" s="8"/>
      <c r="C84" s="6"/>
      <c r="D84" s="5"/>
      <c r="E84" s="5"/>
      <c r="F84" s="5"/>
      <c r="G84" s="5"/>
      <c r="H84" s="6"/>
    </row>
    <row r="85" spans="1:9" s="13" customFormat="1" ht="14.1" customHeight="1" x14ac:dyDescent="0.25">
      <c r="A85" s="7"/>
      <c r="B85" s="8"/>
      <c r="C85" s="6"/>
      <c r="D85" s="5"/>
      <c r="E85" s="5"/>
      <c r="F85" s="5"/>
      <c r="G85" s="5"/>
      <c r="H85" s="6"/>
    </row>
    <row r="86" spans="1:9" s="13" customFormat="1" ht="14.1" customHeight="1" x14ac:dyDescent="0.25">
      <c r="A86" s="7"/>
      <c r="B86" s="8"/>
      <c r="C86" s="6"/>
      <c r="D86" s="5"/>
      <c r="E86" s="5"/>
      <c r="F86" s="5"/>
      <c r="G86" s="5"/>
      <c r="H86" s="6"/>
    </row>
    <row r="87" spans="1:9" s="13" customFormat="1" ht="14.1" customHeight="1" x14ac:dyDescent="0.25">
      <c r="A87" s="7"/>
      <c r="B87" s="8"/>
      <c r="C87" s="6"/>
      <c r="D87" s="5"/>
      <c r="E87" s="5"/>
      <c r="F87" s="5"/>
      <c r="G87" s="5"/>
      <c r="H87" s="6"/>
    </row>
    <row r="88" spans="1:9" s="13" customFormat="1" ht="14.1" customHeight="1" x14ac:dyDescent="0.25">
      <c r="A88" s="7"/>
      <c r="B88" s="8"/>
      <c r="C88" s="6"/>
      <c r="D88" s="5"/>
      <c r="E88" s="5"/>
      <c r="F88" s="5"/>
      <c r="G88" s="5"/>
      <c r="H88" s="6"/>
    </row>
    <row r="89" spans="1:9" s="13" customFormat="1" ht="14.1" customHeight="1" x14ac:dyDescent="0.25">
      <c r="A89" s="7">
        <v>7</v>
      </c>
      <c r="B89" s="9" t="s">
        <v>7</v>
      </c>
      <c r="C89" s="10" t="e">
        <f t="shared" ref="C89:I89" si="13">AVERAGE(C79:C88)</f>
        <v>#DIV/0!</v>
      </c>
      <c r="D89" s="10" t="e">
        <f t="shared" si="13"/>
        <v>#DIV/0!</v>
      </c>
      <c r="E89" s="10" t="e">
        <f t="shared" si="13"/>
        <v>#DIV/0!</v>
      </c>
      <c r="F89" s="10" t="e">
        <f t="shared" si="13"/>
        <v>#DIV/0!</v>
      </c>
      <c r="G89" s="10" t="e">
        <f t="shared" si="13"/>
        <v>#DIV/0!</v>
      </c>
      <c r="H89" s="10" t="e">
        <f t="shared" si="13"/>
        <v>#DIV/0!</v>
      </c>
      <c r="I89" s="10" t="e">
        <f t="shared" si="13"/>
        <v>#DIV/0!</v>
      </c>
    </row>
    <row r="90" spans="1:9" s="13" customFormat="1" ht="14.1" customHeight="1" x14ac:dyDescent="0.25">
      <c r="A90" s="7">
        <v>7</v>
      </c>
      <c r="B90" s="9" t="s">
        <v>8</v>
      </c>
      <c r="C90" s="10" t="e">
        <f t="shared" ref="C90:G90" si="14">_xlfn.STDEV.S(C79:C89)</f>
        <v>#DIV/0!</v>
      </c>
      <c r="D90" s="10" t="e">
        <f t="shared" si="14"/>
        <v>#DIV/0!</v>
      </c>
      <c r="E90" s="10" t="e">
        <f t="shared" si="14"/>
        <v>#DIV/0!</v>
      </c>
      <c r="F90" s="10" t="e">
        <f t="shared" si="14"/>
        <v>#DIV/0!</v>
      </c>
      <c r="G90" s="10" t="e">
        <f t="shared" si="14"/>
        <v>#DIV/0!</v>
      </c>
      <c r="H90" s="10" t="e">
        <f>_xlfn.STDEV.S(H79:H89)</f>
        <v>#DIV/0!</v>
      </c>
      <c r="I90" s="10" t="e">
        <f>_xlfn.STDEV.S(I79:I89)</f>
        <v>#DIV/0!</v>
      </c>
    </row>
    <row r="91" spans="1:9" s="13" customFormat="1" ht="14.1" customHeight="1" x14ac:dyDescent="0.25">
      <c r="A91" s="32"/>
      <c r="B91" s="11"/>
      <c r="C91" s="12"/>
      <c r="D91" s="11"/>
      <c r="E91" s="11"/>
      <c r="F91" s="11"/>
      <c r="G91" s="11"/>
      <c r="H91" s="12"/>
    </row>
    <row r="92" spans="1:9" s="13" customFormat="1" ht="14.1" customHeight="1" x14ac:dyDescent="0.25">
      <c r="A92" s="2" t="s">
        <v>0</v>
      </c>
      <c r="B92" s="3" t="s">
        <v>1</v>
      </c>
      <c r="C92" s="4" t="s">
        <v>31</v>
      </c>
      <c r="D92" s="3" t="s">
        <v>2</v>
      </c>
      <c r="E92" s="3" t="s">
        <v>3</v>
      </c>
      <c r="F92" s="3" t="s">
        <v>4</v>
      </c>
      <c r="G92" s="3" t="s">
        <v>5</v>
      </c>
      <c r="H92" s="4" t="s">
        <v>32</v>
      </c>
      <c r="I92" s="4" t="s">
        <v>33</v>
      </c>
    </row>
    <row r="93" spans="1:9" s="13" customFormat="1" ht="14.1" customHeight="1" x14ac:dyDescent="0.25">
      <c r="A93" s="29">
        <v>43040</v>
      </c>
      <c r="B93" s="8" t="s">
        <v>60</v>
      </c>
      <c r="C93" s="6">
        <v>59</v>
      </c>
      <c r="D93" s="5">
        <v>142</v>
      </c>
      <c r="E93" s="5">
        <v>65</v>
      </c>
      <c r="F93" s="5">
        <v>0</v>
      </c>
      <c r="G93" s="5">
        <v>0</v>
      </c>
      <c r="H93" s="6">
        <v>24</v>
      </c>
      <c r="I93" s="11">
        <v>8</v>
      </c>
    </row>
    <row r="94" spans="1:9" s="13" customFormat="1" ht="14.1" customHeight="1" x14ac:dyDescent="0.25">
      <c r="A94" s="35" t="s">
        <v>58</v>
      </c>
      <c r="B94" s="35"/>
      <c r="C94" s="6">
        <v>84</v>
      </c>
      <c r="D94" s="5">
        <v>117</v>
      </c>
      <c r="E94" s="5">
        <v>65</v>
      </c>
      <c r="F94" s="5">
        <v>0</v>
      </c>
      <c r="G94" s="5">
        <v>0</v>
      </c>
      <c r="H94" s="6">
        <v>25</v>
      </c>
      <c r="I94" s="11">
        <v>2</v>
      </c>
    </row>
    <row r="95" spans="1:9" ht="14.1" customHeight="1" x14ac:dyDescent="0.25">
      <c r="A95" s="7" t="s">
        <v>57</v>
      </c>
      <c r="B95" s="8"/>
      <c r="C95" s="6">
        <v>77</v>
      </c>
      <c r="D95" s="5">
        <v>124</v>
      </c>
      <c r="E95" s="5">
        <v>76</v>
      </c>
      <c r="F95" s="5">
        <v>0</v>
      </c>
      <c r="G95" s="5">
        <v>0</v>
      </c>
      <c r="H95" s="6">
        <v>15</v>
      </c>
      <c r="I95" s="11">
        <v>3</v>
      </c>
    </row>
    <row r="96" spans="1:9" ht="14.1" customHeight="1" x14ac:dyDescent="0.25">
      <c r="A96" s="37" t="s">
        <v>30</v>
      </c>
      <c r="B96" s="8"/>
      <c r="C96" s="6">
        <v>75</v>
      </c>
      <c r="D96" s="5">
        <v>116</v>
      </c>
      <c r="E96" s="5">
        <v>78</v>
      </c>
      <c r="F96" s="5">
        <v>0</v>
      </c>
      <c r="G96" s="5">
        <v>0</v>
      </c>
      <c r="H96" s="6">
        <v>18</v>
      </c>
      <c r="I96" s="11">
        <v>7</v>
      </c>
    </row>
    <row r="97" spans="1:9" ht="14.1" customHeight="1" x14ac:dyDescent="0.25">
      <c r="A97" s="7"/>
      <c r="B97" s="8"/>
      <c r="C97" s="6">
        <v>82</v>
      </c>
      <c r="D97" s="5">
        <v>104</v>
      </c>
      <c r="E97" s="5">
        <v>56</v>
      </c>
      <c r="F97" s="5">
        <v>0</v>
      </c>
      <c r="G97" s="5">
        <v>0</v>
      </c>
      <c r="H97" s="6">
        <v>17</v>
      </c>
      <c r="I97" s="11">
        <v>7</v>
      </c>
    </row>
    <row r="98" spans="1:9" ht="14.1" customHeight="1" x14ac:dyDescent="0.25">
      <c r="A98" s="7"/>
      <c r="B98" s="8"/>
      <c r="C98" s="6">
        <v>72</v>
      </c>
      <c r="D98" s="5">
        <v>138</v>
      </c>
      <c r="E98" s="5">
        <v>63</v>
      </c>
      <c r="F98" s="5">
        <v>0</v>
      </c>
      <c r="G98" s="5">
        <v>0</v>
      </c>
      <c r="H98" s="6">
        <v>15</v>
      </c>
      <c r="I98" s="11">
        <v>5</v>
      </c>
    </row>
    <row r="99" spans="1:9" ht="14.1" customHeight="1" x14ac:dyDescent="0.25">
      <c r="A99" s="7"/>
      <c r="B99" s="8"/>
      <c r="C99" s="6">
        <v>93</v>
      </c>
      <c r="D99" s="5">
        <v>115</v>
      </c>
      <c r="E99" s="5">
        <v>41</v>
      </c>
      <c r="F99" s="5">
        <v>0</v>
      </c>
      <c r="G99" s="5">
        <v>0</v>
      </c>
      <c r="H99" s="6">
        <v>25</v>
      </c>
      <c r="I99" s="11">
        <v>6</v>
      </c>
    </row>
    <row r="100" spans="1:9" ht="14.1" customHeight="1" x14ac:dyDescent="0.25">
      <c r="A100" s="7"/>
      <c r="B100" s="8"/>
      <c r="C100" s="6">
        <v>66</v>
      </c>
      <c r="D100" s="5">
        <v>122</v>
      </c>
      <c r="E100" s="5">
        <v>55</v>
      </c>
      <c r="F100" s="5">
        <v>0</v>
      </c>
      <c r="G100" s="5">
        <v>0</v>
      </c>
      <c r="H100" s="6">
        <v>15</v>
      </c>
      <c r="I100" s="11">
        <v>1</v>
      </c>
    </row>
    <row r="101" spans="1:9" ht="14.1" customHeight="1" x14ac:dyDescent="0.25">
      <c r="A101" s="7"/>
      <c r="B101" s="8"/>
      <c r="C101" s="6">
        <v>41</v>
      </c>
      <c r="D101" s="5">
        <v>112</v>
      </c>
      <c r="E101" s="5">
        <v>76</v>
      </c>
      <c r="F101" s="5">
        <v>0</v>
      </c>
      <c r="G101" s="5">
        <v>0</v>
      </c>
      <c r="H101" s="6">
        <v>20</v>
      </c>
      <c r="I101" s="11">
        <v>4</v>
      </c>
    </row>
    <row r="102" spans="1:9" ht="14.1" customHeight="1" x14ac:dyDescent="0.25">
      <c r="A102" s="7"/>
      <c r="B102" s="8"/>
      <c r="C102" s="6">
        <v>62</v>
      </c>
      <c r="D102" s="5">
        <v>86</v>
      </c>
      <c r="E102" s="5">
        <v>42</v>
      </c>
      <c r="F102" s="5">
        <v>0</v>
      </c>
      <c r="G102" s="5">
        <v>0</v>
      </c>
      <c r="H102" s="6">
        <v>30</v>
      </c>
      <c r="I102" s="11">
        <v>4</v>
      </c>
    </row>
    <row r="103" spans="1:9" ht="14.1" customHeight="1" x14ac:dyDescent="0.25">
      <c r="A103" s="7">
        <v>8</v>
      </c>
      <c r="B103" s="9" t="s">
        <v>7</v>
      </c>
      <c r="C103" s="10">
        <f t="shared" ref="C103:H103" si="15">AVERAGE(C93:C102)</f>
        <v>71.099999999999994</v>
      </c>
      <c r="D103" s="10">
        <f t="shared" si="15"/>
        <v>117.6</v>
      </c>
      <c r="E103" s="10">
        <f t="shared" si="15"/>
        <v>61.7</v>
      </c>
      <c r="F103" s="10">
        <f t="shared" si="15"/>
        <v>0</v>
      </c>
      <c r="G103" s="10">
        <f t="shared" si="15"/>
        <v>0</v>
      </c>
      <c r="H103" s="10">
        <f t="shared" si="15"/>
        <v>20.399999999999999</v>
      </c>
      <c r="I103" s="10">
        <f t="shared" ref="I103" si="16">AVERAGE(I93:I102)</f>
        <v>4.7</v>
      </c>
    </row>
    <row r="104" spans="1:9" ht="14.1" customHeight="1" x14ac:dyDescent="0.25">
      <c r="A104" s="7">
        <v>8</v>
      </c>
      <c r="B104" s="9" t="s">
        <v>8</v>
      </c>
      <c r="C104" s="10">
        <f t="shared" ref="C104:G104" si="17">_xlfn.STDEV.S(C93:C103)</f>
        <v>14.060227594174975</v>
      </c>
      <c r="D104" s="10">
        <f t="shared" si="17"/>
        <v>15.153877391611768</v>
      </c>
      <c r="E104" s="10">
        <f t="shared" si="17"/>
        <v>12.61784450688782</v>
      </c>
      <c r="F104" s="10">
        <f t="shared" si="17"/>
        <v>0</v>
      </c>
      <c r="G104" s="10">
        <f t="shared" si="17"/>
        <v>0</v>
      </c>
      <c r="H104" s="10">
        <f>_xlfn.STDEV.S(H93:H103)</f>
        <v>5.0239426748321847</v>
      </c>
      <c r="I104" s="10">
        <f>_xlfn.STDEV.S(I93:I103)</f>
        <v>2.1931712199461306</v>
      </c>
    </row>
    <row r="106" spans="1:9" ht="14.1" customHeight="1" x14ac:dyDescent="0.25">
      <c r="A106" s="2" t="s">
        <v>0</v>
      </c>
      <c r="B106" s="3" t="s">
        <v>1</v>
      </c>
      <c r="C106" s="4" t="s">
        <v>31</v>
      </c>
      <c r="D106" s="3" t="s">
        <v>2</v>
      </c>
      <c r="E106" s="3" t="s">
        <v>3</v>
      </c>
      <c r="F106" s="3" t="s">
        <v>4</v>
      </c>
      <c r="G106" s="3" t="s">
        <v>5</v>
      </c>
      <c r="H106" s="4" t="s">
        <v>32</v>
      </c>
      <c r="I106" s="4" t="s">
        <v>33</v>
      </c>
    </row>
    <row r="107" spans="1:9" ht="14.1" customHeight="1" x14ac:dyDescent="0.25">
      <c r="A107" s="29">
        <v>43036</v>
      </c>
      <c r="B107" s="8" t="s">
        <v>61</v>
      </c>
      <c r="C107" s="6">
        <v>79</v>
      </c>
      <c r="D107" s="5">
        <v>193</v>
      </c>
      <c r="E107" s="5">
        <v>126</v>
      </c>
      <c r="F107" s="5">
        <v>22</v>
      </c>
      <c r="G107" s="5">
        <v>0</v>
      </c>
      <c r="H107" s="6">
        <v>7.6</v>
      </c>
      <c r="I107" s="11">
        <v>10</v>
      </c>
    </row>
    <row r="108" spans="1:9" ht="14.1" customHeight="1" x14ac:dyDescent="0.25">
      <c r="A108" s="35" t="s">
        <v>58</v>
      </c>
      <c r="B108" s="35"/>
      <c r="C108" s="6">
        <v>124</v>
      </c>
      <c r="D108" s="5">
        <v>142</v>
      </c>
      <c r="E108" s="5">
        <v>131</v>
      </c>
      <c r="F108" s="5">
        <v>0</v>
      </c>
      <c r="G108" s="5">
        <v>0</v>
      </c>
      <c r="H108" s="6">
        <v>4.9000000000000004</v>
      </c>
      <c r="I108" s="11">
        <v>14</v>
      </c>
    </row>
    <row r="109" spans="1:9" ht="14.1" customHeight="1" x14ac:dyDescent="0.25">
      <c r="A109" s="7" t="s">
        <v>57</v>
      </c>
      <c r="B109" s="8"/>
      <c r="C109" s="6">
        <v>127</v>
      </c>
      <c r="D109" s="5">
        <v>128</v>
      </c>
      <c r="E109" s="5">
        <v>151</v>
      </c>
      <c r="F109" s="5">
        <v>0</v>
      </c>
      <c r="G109" s="5">
        <v>0</v>
      </c>
      <c r="H109" s="6">
        <v>23.2</v>
      </c>
      <c r="I109" s="11">
        <v>10</v>
      </c>
    </row>
    <row r="110" spans="1:9" ht="14.1" customHeight="1" x14ac:dyDescent="0.25">
      <c r="A110" s="37" t="s">
        <v>30</v>
      </c>
      <c r="B110" s="8"/>
      <c r="C110" s="6">
        <v>86</v>
      </c>
      <c r="D110" s="5">
        <v>85</v>
      </c>
      <c r="E110" s="5">
        <v>108</v>
      </c>
      <c r="F110" s="5">
        <v>0</v>
      </c>
      <c r="G110" s="5">
        <v>0</v>
      </c>
      <c r="H110" s="6">
        <v>19.8</v>
      </c>
      <c r="I110" s="11">
        <v>5</v>
      </c>
    </row>
    <row r="111" spans="1:9" ht="14.1" customHeight="1" x14ac:dyDescent="0.25">
      <c r="A111" s="7"/>
      <c r="B111" s="8"/>
      <c r="C111" s="6">
        <v>38</v>
      </c>
      <c r="D111" s="5">
        <v>175</v>
      </c>
      <c r="E111" s="5">
        <v>170</v>
      </c>
      <c r="F111" s="5">
        <v>0</v>
      </c>
      <c r="G111" s="5">
        <v>0</v>
      </c>
      <c r="H111" s="6">
        <v>4.2</v>
      </c>
      <c r="I111" s="11">
        <v>5</v>
      </c>
    </row>
    <row r="112" spans="1:9" ht="14.1" customHeight="1" x14ac:dyDescent="0.25">
      <c r="A112" s="7"/>
      <c r="B112" s="8"/>
      <c r="C112" s="6">
        <v>33</v>
      </c>
      <c r="D112" s="5">
        <v>124</v>
      </c>
      <c r="E112" s="5">
        <v>152</v>
      </c>
      <c r="F112" s="5">
        <v>0</v>
      </c>
      <c r="G112" s="5">
        <v>0</v>
      </c>
      <c r="H112" s="6">
        <v>5.2</v>
      </c>
      <c r="I112" s="11">
        <v>11</v>
      </c>
    </row>
    <row r="113" spans="1:9" ht="14.1" customHeight="1" x14ac:dyDescent="0.25">
      <c r="A113" s="7"/>
      <c r="B113" s="8"/>
      <c r="C113" s="6">
        <v>73</v>
      </c>
      <c r="D113" s="5">
        <v>174</v>
      </c>
      <c r="E113" s="5">
        <v>94</v>
      </c>
      <c r="F113" s="5">
        <v>0</v>
      </c>
      <c r="G113" s="5">
        <v>0</v>
      </c>
      <c r="H113" s="6">
        <v>5.2</v>
      </c>
      <c r="I113" s="11">
        <v>4</v>
      </c>
    </row>
    <row r="114" spans="1:9" ht="14.1" customHeight="1" x14ac:dyDescent="0.25">
      <c r="A114" s="7"/>
      <c r="B114" s="8"/>
      <c r="C114" s="6">
        <v>101</v>
      </c>
      <c r="D114" s="5">
        <v>116</v>
      </c>
      <c r="E114" s="5">
        <v>135</v>
      </c>
      <c r="F114" s="5">
        <v>0</v>
      </c>
      <c r="G114" s="5">
        <v>0</v>
      </c>
      <c r="H114" s="6">
        <v>4.7</v>
      </c>
      <c r="I114" s="11">
        <v>15</v>
      </c>
    </row>
    <row r="115" spans="1:9" ht="14.1" customHeight="1" x14ac:dyDescent="0.25">
      <c r="A115" s="7"/>
      <c r="B115" s="8"/>
      <c r="C115" s="6">
        <v>57</v>
      </c>
      <c r="D115" s="5">
        <v>144</v>
      </c>
      <c r="E115" s="5">
        <v>42</v>
      </c>
      <c r="F115" s="5">
        <v>0</v>
      </c>
      <c r="G115" s="5">
        <v>0</v>
      </c>
      <c r="H115" s="6">
        <v>10.8</v>
      </c>
      <c r="I115" s="11">
        <v>8</v>
      </c>
    </row>
    <row r="116" spans="1:9" ht="14.1" customHeight="1" x14ac:dyDescent="0.25">
      <c r="A116" s="7"/>
      <c r="B116" s="8"/>
      <c r="C116" s="6">
        <v>17</v>
      </c>
      <c r="D116" s="5">
        <v>188</v>
      </c>
      <c r="E116" s="5">
        <v>65</v>
      </c>
      <c r="F116" s="5">
        <v>0</v>
      </c>
      <c r="G116" s="5">
        <v>0</v>
      </c>
      <c r="H116" s="6">
        <v>17.2</v>
      </c>
      <c r="I116" s="11">
        <v>7</v>
      </c>
    </row>
    <row r="117" spans="1:9" ht="14.1" customHeight="1" x14ac:dyDescent="0.25">
      <c r="A117" s="7">
        <v>12</v>
      </c>
      <c r="B117" s="9" t="s">
        <v>7</v>
      </c>
      <c r="C117" s="10">
        <f t="shared" ref="C117:I117" si="18">AVERAGE(C107:C116)</f>
        <v>73.5</v>
      </c>
      <c r="D117" s="10">
        <f t="shared" si="18"/>
        <v>146.9</v>
      </c>
      <c r="E117" s="10">
        <f t="shared" si="18"/>
        <v>117.4</v>
      </c>
      <c r="F117" s="10">
        <f t="shared" si="18"/>
        <v>2.2000000000000002</v>
      </c>
      <c r="G117" s="10">
        <f t="shared" si="18"/>
        <v>0</v>
      </c>
      <c r="H117" s="10">
        <f t="shared" si="18"/>
        <v>10.280000000000001</v>
      </c>
      <c r="I117" s="10">
        <f t="shared" si="18"/>
        <v>8.9</v>
      </c>
    </row>
    <row r="118" spans="1:9" ht="14.1" customHeight="1" x14ac:dyDescent="0.25">
      <c r="A118" s="7">
        <v>12</v>
      </c>
      <c r="B118" s="9" t="s">
        <v>8</v>
      </c>
      <c r="C118" s="10">
        <f t="shared" ref="C118:G118" si="19">_xlfn.STDEV.S(C107:C117)</f>
        <v>35.665809958558349</v>
      </c>
      <c r="D118" s="10">
        <f t="shared" si="19"/>
        <v>33.224840104957515</v>
      </c>
      <c r="E118" s="10">
        <f t="shared" si="19"/>
        <v>38.377597631951893</v>
      </c>
      <c r="F118" s="10">
        <f t="shared" si="19"/>
        <v>6.6</v>
      </c>
      <c r="G118" s="10">
        <f t="shared" si="19"/>
        <v>0</v>
      </c>
      <c r="H118" s="10">
        <f>_xlfn.STDEV.S(H107:H117)</f>
        <v>6.793791283223233</v>
      </c>
      <c r="I118" s="10">
        <f>_xlfn.STDEV.S(I107:I117)</f>
        <v>3.5902646142032464</v>
      </c>
    </row>
    <row r="120" spans="1:9" ht="14.1" customHeight="1" x14ac:dyDescent="0.25">
      <c r="A120" s="2" t="s">
        <v>0</v>
      </c>
      <c r="B120" s="3" t="s">
        <v>1</v>
      </c>
      <c r="C120" s="4" t="s">
        <v>31</v>
      </c>
      <c r="D120" s="3" t="s">
        <v>2</v>
      </c>
      <c r="E120" s="3" t="s">
        <v>3</v>
      </c>
      <c r="F120" s="3" t="s">
        <v>4</v>
      </c>
      <c r="G120" s="3" t="s">
        <v>5</v>
      </c>
      <c r="H120" s="4" t="s">
        <v>32</v>
      </c>
      <c r="I120" s="4" t="s">
        <v>33</v>
      </c>
    </row>
    <row r="121" spans="1:9" ht="14.1" customHeight="1" x14ac:dyDescent="0.25">
      <c r="A121" s="29">
        <v>43032</v>
      </c>
      <c r="B121" s="8" t="s">
        <v>62</v>
      </c>
      <c r="C121" s="6">
        <v>130</v>
      </c>
      <c r="D121" s="5">
        <v>190</v>
      </c>
      <c r="E121" s="5">
        <v>186</v>
      </c>
      <c r="F121" s="5">
        <v>11</v>
      </c>
      <c r="G121" s="5">
        <v>0</v>
      </c>
      <c r="H121" s="6">
        <v>2</v>
      </c>
      <c r="I121" s="11">
        <v>17</v>
      </c>
    </row>
    <row r="122" spans="1:9" ht="14.1" customHeight="1" x14ac:dyDescent="0.25">
      <c r="A122" s="35" t="s">
        <v>58</v>
      </c>
      <c r="B122" s="35"/>
      <c r="C122" s="6">
        <v>53</v>
      </c>
      <c r="D122" s="5">
        <v>154</v>
      </c>
      <c r="E122" s="5">
        <v>181</v>
      </c>
      <c r="F122" s="5">
        <v>10</v>
      </c>
      <c r="G122" s="5">
        <v>0</v>
      </c>
      <c r="H122" s="6">
        <v>10</v>
      </c>
      <c r="I122" s="11">
        <v>6</v>
      </c>
    </row>
    <row r="123" spans="1:9" ht="14.1" customHeight="1" x14ac:dyDescent="0.25">
      <c r="A123" s="7" t="s">
        <v>57</v>
      </c>
      <c r="B123" s="8"/>
      <c r="C123" s="6">
        <v>33</v>
      </c>
      <c r="D123" s="5">
        <v>138</v>
      </c>
      <c r="E123" s="5">
        <v>176</v>
      </c>
      <c r="F123" s="5">
        <v>55</v>
      </c>
      <c r="G123" s="5">
        <v>0</v>
      </c>
      <c r="H123" s="6">
        <v>4</v>
      </c>
      <c r="I123" s="11">
        <v>10</v>
      </c>
    </row>
    <row r="124" spans="1:9" ht="14.1" customHeight="1" x14ac:dyDescent="0.25">
      <c r="A124" s="37" t="s">
        <v>30</v>
      </c>
      <c r="B124" s="8"/>
      <c r="C124" s="6">
        <v>43</v>
      </c>
      <c r="D124" s="5">
        <v>164</v>
      </c>
      <c r="E124" s="5">
        <v>160</v>
      </c>
      <c r="F124" s="5">
        <v>10</v>
      </c>
      <c r="G124" s="5">
        <v>0</v>
      </c>
      <c r="H124" s="6">
        <v>2</v>
      </c>
      <c r="I124" s="11">
        <v>7</v>
      </c>
    </row>
    <row r="125" spans="1:9" ht="14.1" customHeight="1" x14ac:dyDescent="0.25">
      <c r="A125" s="7"/>
      <c r="B125" s="8"/>
      <c r="C125" s="6">
        <v>81</v>
      </c>
      <c r="D125" s="5">
        <v>177</v>
      </c>
      <c r="E125" s="5">
        <v>191</v>
      </c>
      <c r="F125" s="5">
        <v>0</v>
      </c>
      <c r="G125" s="5">
        <v>0</v>
      </c>
      <c r="H125" s="6">
        <v>3</v>
      </c>
      <c r="I125" s="11">
        <v>6</v>
      </c>
    </row>
    <row r="126" spans="1:9" ht="14.1" customHeight="1" x14ac:dyDescent="0.25">
      <c r="A126" s="7"/>
      <c r="B126" s="8"/>
      <c r="C126" s="6">
        <v>88</v>
      </c>
      <c r="D126" s="5">
        <v>130</v>
      </c>
      <c r="E126" s="5">
        <v>158</v>
      </c>
      <c r="F126" s="5">
        <v>0</v>
      </c>
      <c r="G126" s="5">
        <v>0</v>
      </c>
      <c r="H126" s="6">
        <v>1</v>
      </c>
      <c r="I126" s="11">
        <v>7</v>
      </c>
    </row>
    <row r="127" spans="1:9" ht="14.1" customHeight="1" x14ac:dyDescent="0.25">
      <c r="A127" s="7"/>
      <c r="B127" s="8"/>
      <c r="C127" s="6">
        <v>30</v>
      </c>
      <c r="D127" s="5">
        <v>142</v>
      </c>
      <c r="E127" s="5">
        <v>157</v>
      </c>
      <c r="F127" s="5">
        <v>0</v>
      </c>
      <c r="G127" s="5">
        <v>0</v>
      </c>
      <c r="H127" s="6">
        <v>3</v>
      </c>
      <c r="I127" s="11">
        <v>8</v>
      </c>
    </row>
    <row r="128" spans="1:9" ht="14.1" customHeight="1" x14ac:dyDescent="0.25">
      <c r="A128" s="7"/>
      <c r="B128" s="8"/>
      <c r="C128" s="6">
        <v>51</v>
      </c>
      <c r="D128" s="5">
        <v>169</v>
      </c>
      <c r="E128" s="5">
        <v>172</v>
      </c>
      <c r="F128" s="5">
        <v>0</v>
      </c>
      <c r="G128" s="5">
        <v>0</v>
      </c>
      <c r="H128" s="6">
        <v>2</v>
      </c>
      <c r="I128" s="11">
        <v>3</v>
      </c>
    </row>
    <row r="129" spans="1:9" ht="14.1" customHeight="1" x14ac:dyDescent="0.25">
      <c r="A129" s="7"/>
      <c r="B129" s="8"/>
      <c r="C129" s="6">
        <v>51</v>
      </c>
      <c r="D129" s="5">
        <v>157</v>
      </c>
      <c r="E129" s="5">
        <v>148</v>
      </c>
      <c r="F129" s="5">
        <v>0</v>
      </c>
      <c r="G129" s="5">
        <v>0</v>
      </c>
      <c r="H129" s="6">
        <v>4</v>
      </c>
      <c r="I129" s="11">
        <v>9</v>
      </c>
    </row>
    <row r="130" spans="1:9" ht="14.1" customHeight="1" x14ac:dyDescent="0.25">
      <c r="A130" s="7"/>
      <c r="B130" s="8"/>
      <c r="C130" s="6">
        <v>92</v>
      </c>
      <c r="D130" s="5">
        <v>193</v>
      </c>
      <c r="E130" s="5">
        <v>169</v>
      </c>
      <c r="F130" s="5">
        <v>0</v>
      </c>
      <c r="G130" s="5">
        <v>0</v>
      </c>
      <c r="H130" s="6">
        <v>3</v>
      </c>
      <c r="I130" s="11">
        <v>6</v>
      </c>
    </row>
    <row r="131" spans="1:9" ht="14.1" customHeight="1" x14ac:dyDescent="0.25">
      <c r="A131" s="7">
        <v>16</v>
      </c>
      <c r="B131" s="9" t="s">
        <v>7</v>
      </c>
      <c r="C131" s="10">
        <f t="shared" ref="C131:I131" si="20">AVERAGE(C121:C130)</f>
        <v>65.2</v>
      </c>
      <c r="D131" s="10">
        <f t="shared" si="20"/>
        <v>161.4</v>
      </c>
      <c r="E131" s="10">
        <f t="shared" si="20"/>
        <v>169.8</v>
      </c>
      <c r="F131" s="10">
        <f t="shared" si="20"/>
        <v>8.6</v>
      </c>
      <c r="G131" s="10">
        <f t="shared" si="20"/>
        <v>0</v>
      </c>
      <c r="H131" s="10">
        <f t="shared" si="20"/>
        <v>3.4</v>
      </c>
      <c r="I131" s="10">
        <f t="shared" si="20"/>
        <v>7.9</v>
      </c>
    </row>
    <row r="132" spans="1:9" ht="14.1" customHeight="1" x14ac:dyDescent="0.25">
      <c r="A132" s="7">
        <v>16</v>
      </c>
      <c r="B132" s="9" t="s">
        <v>8</v>
      </c>
      <c r="C132" s="10">
        <f t="shared" ref="C132:G132" si="21">_xlfn.STDEV.S(C121:C131)</f>
        <v>30.012663993721034</v>
      </c>
      <c r="D132" s="10">
        <f t="shared" si="21"/>
        <v>20.269188439599706</v>
      </c>
      <c r="E132" s="10">
        <f t="shared" si="21"/>
        <v>13.249905660041508</v>
      </c>
      <c r="F132" s="10">
        <f t="shared" si="21"/>
        <v>16.144348856488453</v>
      </c>
      <c r="G132" s="10">
        <f t="shared" si="21"/>
        <v>0</v>
      </c>
      <c r="H132" s="10">
        <f>_xlfn.STDEV.S(H121:H131)</f>
        <v>2.3748684174075834</v>
      </c>
      <c r="I132" s="10">
        <f>_xlfn.STDEV.S(I121:I131)</f>
        <v>3.5341194094144566</v>
      </c>
    </row>
    <row r="136" spans="1:9" ht="14.1" customHeight="1" x14ac:dyDescent="0.25">
      <c r="A136" s="2" t="s">
        <v>0</v>
      </c>
      <c r="B136" s="3" t="s">
        <v>1</v>
      </c>
      <c r="C136" s="4" t="s">
        <v>31</v>
      </c>
      <c r="D136" s="3" t="s">
        <v>2</v>
      </c>
      <c r="E136" s="3" t="s">
        <v>3</v>
      </c>
      <c r="F136" s="3" t="s">
        <v>4</v>
      </c>
      <c r="G136" s="3" t="s">
        <v>5</v>
      </c>
      <c r="H136" s="4" t="s">
        <v>32</v>
      </c>
      <c r="I136" s="4" t="s">
        <v>33</v>
      </c>
    </row>
    <row r="137" spans="1:9" ht="14.1" customHeight="1" x14ac:dyDescent="0.25">
      <c r="A137" s="29">
        <v>43043</v>
      </c>
      <c r="B137" s="8" t="s">
        <v>67</v>
      </c>
      <c r="C137" s="6">
        <v>64</v>
      </c>
      <c r="D137" s="5">
        <v>187</v>
      </c>
      <c r="E137" s="5">
        <v>220</v>
      </c>
      <c r="F137" s="5">
        <v>215</v>
      </c>
      <c r="G137" s="5">
        <v>0</v>
      </c>
      <c r="H137" s="6">
        <v>5.7</v>
      </c>
      <c r="I137" s="11">
        <v>6</v>
      </c>
    </row>
    <row r="138" spans="1:9" ht="13.8" customHeight="1" x14ac:dyDescent="0.25">
      <c r="A138" s="35" t="s">
        <v>65</v>
      </c>
      <c r="B138" s="35"/>
      <c r="C138" s="6">
        <v>99</v>
      </c>
      <c r="D138" s="5">
        <v>166</v>
      </c>
      <c r="E138" s="5">
        <v>252</v>
      </c>
      <c r="F138" s="5">
        <v>116</v>
      </c>
      <c r="G138" s="5">
        <v>0</v>
      </c>
      <c r="H138" s="6">
        <v>3.3</v>
      </c>
      <c r="I138" s="11">
        <v>5</v>
      </c>
    </row>
    <row r="139" spans="1:9" ht="14.1" customHeight="1" x14ac:dyDescent="0.25">
      <c r="A139" s="7" t="s">
        <v>66</v>
      </c>
      <c r="B139" s="8"/>
      <c r="C139" s="6">
        <v>75</v>
      </c>
      <c r="D139" s="5">
        <v>132</v>
      </c>
      <c r="E139" s="5">
        <v>163</v>
      </c>
      <c r="F139" s="5">
        <v>131</v>
      </c>
      <c r="G139" s="5">
        <v>0</v>
      </c>
      <c r="H139" s="6">
        <v>3.4</v>
      </c>
      <c r="I139" s="11">
        <v>6.7</v>
      </c>
    </row>
    <row r="140" spans="1:9" ht="14.1" customHeight="1" x14ac:dyDescent="0.25">
      <c r="A140" s="37" t="s">
        <v>30</v>
      </c>
      <c r="B140" s="8"/>
      <c r="C140" s="6">
        <v>52</v>
      </c>
      <c r="D140" s="5">
        <v>139</v>
      </c>
      <c r="E140" s="5">
        <v>200</v>
      </c>
      <c r="F140" s="5">
        <v>174</v>
      </c>
      <c r="G140" s="5">
        <v>0</v>
      </c>
      <c r="H140" s="6">
        <v>5.5</v>
      </c>
      <c r="I140" s="11">
        <v>4.4000000000000004</v>
      </c>
    </row>
    <row r="141" spans="1:9" ht="14.1" customHeight="1" x14ac:dyDescent="0.25">
      <c r="A141" s="7"/>
      <c r="B141" s="8"/>
      <c r="C141" s="6">
        <v>50</v>
      </c>
      <c r="D141" s="5">
        <v>148</v>
      </c>
      <c r="E141" s="5">
        <v>250</v>
      </c>
      <c r="F141" s="5">
        <v>141</v>
      </c>
      <c r="G141" s="5">
        <v>0</v>
      </c>
      <c r="H141" s="6">
        <v>6.9</v>
      </c>
      <c r="I141" s="11">
        <v>1.7</v>
      </c>
    </row>
    <row r="142" spans="1:9" ht="14.1" customHeight="1" x14ac:dyDescent="0.25">
      <c r="A142" s="7"/>
      <c r="B142" s="8"/>
      <c r="C142" s="6">
        <v>62</v>
      </c>
      <c r="D142" s="5">
        <v>132</v>
      </c>
      <c r="E142" s="5">
        <v>180</v>
      </c>
      <c r="F142" s="5">
        <v>168</v>
      </c>
      <c r="G142" s="5">
        <v>0</v>
      </c>
      <c r="H142" s="6">
        <v>7.1</v>
      </c>
      <c r="I142" s="11">
        <v>3.9</v>
      </c>
    </row>
    <row r="143" spans="1:9" ht="14.1" customHeight="1" x14ac:dyDescent="0.25">
      <c r="A143" s="7"/>
      <c r="B143" s="8"/>
      <c r="C143" s="6">
        <v>32</v>
      </c>
      <c r="D143" s="5">
        <v>139</v>
      </c>
      <c r="E143" s="5">
        <v>154</v>
      </c>
      <c r="F143" s="5">
        <v>79</v>
      </c>
      <c r="G143" s="5">
        <v>0</v>
      </c>
      <c r="H143" s="6">
        <v>3.4</v>
      </c>
      <c r="I143" s="11">
        <v>5.8</v>
      </c>
    </row>
    <row r="144" spans="1:9" ht="14.1" customHeight="1" x14ac:dyDescent="0.25">
      <c r="A144" s="7"/>
      <c r="B144" s="8"/>
      <c r="C144" s="6">
        <v>60</v>
      </c>
      <c r="D144" s="5">
        <v>144</v>
      </c>
      <c r="E144" s="5">
        <v>222</v>
      </c>
      <c r="F144" s="5">
        <v>74</v>
      </c>
      <c r="G144" s="5">
        <v>0</v>
      </c>
      <c r="H144" s="6">
        <v>4</v>
      </c>
      <c r="I144" s="11">
        <v>7.7</v>
      </c>
    </row>
    <row r="145" spans="1:9" ht="14.1" customHeight="1" x14ac:dyDescent="0.25">
      <c r="A145" s="7"/>
      <c r="B145" s="8"/>
      <c r="C145" s="6">
        <v>49</v>
      </c>
      <c r="D145" s="5">
        <v>96</v>
      </c>
      <c r="E145" s="5">
        <v>176</v>
      </c>
      <c r="F145" s="5">
        <v>164</v>
      </c>
      <c r="G145" s="5">
        <v>0</v>
      </c>
      <c r="H145" s="6">
        <v>6.8</v>
      </c>
      <c r="I145" s="11">
        <v>6.7</v>
      </c>
    </row>
    <row r="146" spans="1:9" ht="13.8" customHeight="1" x14ac:dyDescent="0.25">
      <c r="A146" s="7"/>
      <c r="B146" s="8"/>
      <c r="C146" s="6">
        <v>74</v>
      </c>
      <c r="D146" s="5"/>
      <c r="E146" s="5"/>
      <c r="F146" s="5"/>
      <c r="G146" s="5"/>
      <c r="H146" s="6">
        <v>3</v>
      </c>
      <c r="I146" s="11">
        <v>6</v>
      </c>
    </row>
    <row r="147" spans="1:9" ht="14.1" customHeight="1" x14ac:dyDescent="0.25">
      <c r="A147" s="7">
        <v>21</v>
      </c>
      <c r="B147" s="9" t="s">
        <v>7</v>
      </c>
      <c r="C147" s="10">
        <f t="shared" ref="C147:I147" si="22">AVERAGE(C137:C146)</f>
        <v>61.7</v>
      </c>
      <c r="D147" s="10">
        <f t="shared" si="22"/>
        <v>142.55555555555554</v>
      </c>
      <c r="E147" s="10">
        <f t="shared" si="22"/>
        <v>201.88888888888889</v>
      </c>
      <c r="F147" s="10">
        <f t="shared" si="22"/>
        <v>140.22222222222223</v>
      </c>
      <c r="G147" s="10">
        <f t="shared" si="22"/>
        <v>0</v>
      </c>
      <c r="H147" s="10">
        <f t="shared" si="22"/>
        <v>4.9099999999999993</v>
      </c>
      <c r="I147" s="10">
        <f t="shared" si="22"/>
        <v>5.3900000000000006</v>
      </c>
    </row>
    <row r="148" spans="1:9" ht="14.1" customHeight="1" x14ac:dyDescent="0.25">
      <c r="A148" s="7">
        <v>21</v>
      </c>
      <c r="B148" s="9" t="s">
        <v>8</v>
      </c>
      <c r="C148" s="10">
        <f t="shared" ref="C148:G148" si="23">_xlfn.STDEV.S(C137:C147)</f>
        <v>17.326569193005266</v>
      </c>
      <c r="D148" s="10">
        <f t="shared" si="23"/>
        <v>23.504662001451234</v>
      </c>
      <c r="E148" s="10">
        <f t="shared" si="23"/>
        <v>34.183961295855426</v>
      </c>
      <c r="F148" s="10">
        <f t="shared" si="23"/>
        <v>43.301982961465662</v>
      </c>
      <c r="G148" s="10">
        <f t="shared" si="23"/>
        <v>0</v>
      </c>
      <c r="H148" s="10">
        <f>_xlfn.STDEV.S(H137:H147)</f>
        <v>1.5788920165736489</v>
      </c>
      <c r="I148" s="10">
        <f>_xlfn.STDEV.S(I137:I147)</f>
        <v>1.6324521432495331</v>
      </c>
    </row>
    <row r="150" spans="1:9" ht="14.1" customHeight="1" x14ac:dyDescent="0.25">
      <c r="A150" s="2" t="s">
        <v>0</v>
      </c>
      <c r="B150" s="3" t="s">
        <v>1</v>
      </c>
      <c r="C150" s="4" t="s">
        <v>31</v>
      </c>
      <c r="D150" s="3" t="s">
        <v>2</v>
      </c>
      <c r="E150" s="3" t="s">
        <v>3</v>
      </c>
      <c r="F150" s="3" t="s">
        <v>4</v>
      </c>
      <c r="G150" s="3" t="s">
        <v>5</v>
      </c>
      <c r="H150" s="4" t="s">
        <v>32</v>
      </c>
      <c r="I150" s="4" t="s">
        <v>33</v>
      </c>
    </row>
    <row r="151" spans="1:9" ht="14.1" customHeight="1" x14ac:dyDescent="0.25">
      <c r="A151" s="29">
        <v>43058</v>
      </c>
      <c r="B151" s="8" t="s">
        <v>68</v>
      </c>
      <c r="C151" s="6">
        <v>33.1</v>
      </c>
      <c r="D151" s="5">
        <v>96</v>
      </c>
      <c r="E151" s="5">
        <v>31</v>
      </c>
      <c r="F151" s="5">
        <v>0</v>
      </c>
      <c r="G151" s="5">
        <v>0</v>
      </c>
      <c r="H151" s="6">
        <v>21</v>
      </c>
      <c r="I151" s="11">
        <v>6.5</v>
      </c>
    </row>
    <row r="152" spans="1:9" ht="13.8" customHeight="1" x14ac:dyDescent="0.25">
      <c r="A152" s="35" t="s">
        <v>65</v>
      </c>
      <c r="B152" s="35"/>
      <c r="C152" s="6">
        <v>57</v>
      </c>
      <c r="D152" s="5">
        <v>98</v>
      </c>
      <c r="E152" s="5">
        <v>32</v>
      </c>
      <c r="F152" s="5">
        <v>0</v>
      </c>
      <c r="G152" s="5">
        <v>0</v>
      </c>
      <c r="H152" s="6">
        <v>25</v>
      </c>
      <c r="I152" s="11">
        <v>4.0999999999999996</v>
      </c>
    </row>
    <row r="153" spans="1:9" ht="14.1" customHeight="1" x14ac:dyDescent="0.25">
      <c r="A153" s="7" t="s">
        <v>66</v>
      </c>
      <c r="B153" s="8"/>
      <c r="C153" s="6">
        <v>42.8</v>
      </c>
      <c r="D153" s="5">
        <v>82</v>
      </c>
      <c r="E153" s="5">
        <v>16</v>
      </c>
      <c r="F153" s="5">
        <v>0</v>
      </c>
      <c r="G153" s="5">
        <v>0</v>
      </c>
      <c r="H153" s="6">
        <v>32</v>
      </c>
      <c r="I153" s="11">
        <v>54</v>
      </c>
    </row>
    <row r="154" spans="1:9" ht="14.1" customHeight="1" x14ac:dyDescent="0.25">
      <c r="A154" s="37" t="s">
        <v>30</v>
      </c>
      <c r="B154" s="8"/>
      <c r="C154" s="6">
        <v>28.2</v>
      </c>
      <c r="D154" s="5">
        <v>80</v>
      </c>
      <c r="E154" s="5">
        <v>26</v>
      </c>
      <c r="F154" s="5">
        <v>0</v>
      </c>
      <c r="G154" s="5">
        <v>0</v>
      </c>
      <c r="H154" s="6">
        <v>22</v>
      </c>
      <c r="I154" s="11">
        <v>3.6</v>
      </c>
    </row>
    <row r="155" spans="1:9" ht="14.1" customHeight="1" x14ac:dyDescent="0.25">
      <c r="A155" s="7"/>
      <c r="B155" s="8"/>
      <c r="C155" s="6">
        <v>56.8</v>
      </c>
      <c r="D155" s="5">
        <v>91</v>
      </c>
      <c r="E155" s="5">
        <v>25</v>
      </c>
      <c r="F155" s="5">
        <v>0</v>
      </c>
      <c r="G155" s="5">
        <v>0</v>
      </c>
      <c r="H155" s="6">
        <v>36</v>
      </c>
      <c r="I155" s="11">
        <v>6.4</v>
      </c>
    </row>
    <row r="156" spans="1:9" ht="14.1" customHeight="1" x14ac:dyDescent="0.25">
      <c r="A156" s="7"/>
      <c r="B156" s="8"/>
      <c r="C156" s="6">
        <v>31.3</v>
      </c>
      <c r="D156" s="5">
        <v>93</v>
      </c>
      <c r="E156" s="5">
        <v>23</v>
      </c>
      <c r="F156" s="5">
        <v>0</v>
      </c>
      <c r="G156" s="5">
        <v>0</v>
      </c>
      <c r="H156" s="6">
        <v>17</v>
      </c>
      <c r="I156" s="11">
        <v>7.3</v>
      </c>
    </row>
    <row r="157" spans="1:9" ht="14.1" customHeight="1" x14ac:dyDescent="0.25">
      <c r="A157" s="7"/>
      <c r="B157" s="8"/>
      <c r="C157" s="6">
        <v>57.8</v>
      </c>
      <c r="D157" s="5">
        <v>93</v>
      </c>
      <c r="E157" s="5">
        <v>46</v>
      </c>
      <c r="F157" s="5">
        <v>0</v>
      </c>
      <c r="G157" s="5">
        <v>0</v>
      </c>
      <c r="H157" s="6">
        <v>31</v>
      </c>
      <c r="I157" s="11">
        <v>5.3</v>
      </c>
    </row>
    <row r="158" spans="1:9" ht="14.1" customHeight="1" x14ac:dyDescent="0.25">
      <c r="A158" s="7"/>
      <c r="B158" s="8"/>
      <c r="C158" s="6">
        <v>56.2</v>
      </c>
      <c r="D158" s="5">
        <v>78</v>
      </c>
      <c r="E158" s="5">
        <v>29</v>
      </c>
      <c r="F158" s="5">
        <v>0</v>
      </c>
      <c r="G158" s="5">
        <v>0</v>
      </c>
      <c r="H158" s="6">
        <v>38</v>
      </c>
      <c r="I158" s="11">
        <v>3.5</v>
      </c>
    </row>
    <row r="159" spans="1:9" ht="14.1" customHeight="1" x14ac:dyDescent="0.25">
      <c r="A159" s="7"/>
      <c r="B159" s="8"/>
      <c r="C159" s="6">
        <v>49.6</v>
      </c>
      <c r="D159" s="5">
        <v>70</v>
      </c>
      <c r="E159" s="5">
        <v>15</v>
      </c>
      <c r="F159" s="5">
        <v>0</v>
      </c>
      <c r="G159" s="5">
        <v>0</v>
      </c>
      <c r="H159" s="6">
        <v>25</v>
      </c>
      <c r="I159" s="11">
        <v>6.1</v>
      </c>
    </row>
    <row r="160" spans="1:9" ht="13.8" customHeight="1" x14ac:dyDescent="0.25">
      <c r="A160" s="7"/>
      <c r="B160" s="8"/>
      <c r="C160" s="6">
        <v>33.4</v>
      </c>
      <c r="D160" s="5">
        <v>85</v>
      </c>
      <c r="E160" s="5">
        <v>0</v>
      </c>
      <c r="F160" s="5">
        <v>0</v>
      </c>
      <c r="G160" s="5">
        <v>0</v>
      </c>
      <c r="H160" s="6">
        <v>12</v>
      </c>
      <c r="I160" s="11">
        <v>3.8</v>
      </c>
    </row>
    <row r="161" spans="1:9" ht="14.1" customHeight="1" x14ac:dyDescent="0.25">
      <c r="A161" s="7">
        <v>6</v>
      </c>
      <c r="B161" s="9" t="s">
        <v>7</v>
      </c>
      <c r="C161" s="10">
        <f t="shared" ref="C161:I161" si="24">AVERAGE(C151:C160)</f>
        <v>44.62</v>
      </c>
      <c r="D161" s="10">
        <f t="shared" si="24"/>
        <v>86.6</v>
      </c>
      <c r="E161" s="10">
        <f t="shared" si="24"/>
        <v>24.3</v>
      </c>
      <c r="F161" s="10">
        <f t="shared" si="24"/>
        <v>0</v>
      </c>
      <c r="G161" s="10">
        <f t="shared" si="24"/>
        <v>0</v>
      </c>
      <c r="H161" s="10">
        <f t="shared" si="24"/>
        <v>25.9</v>
      </c>
      <c r="I161" s="10">
        <f t="shared" si="24"/>
        <v>10.059999999999999</v>
      </c>
    </row>
    <row r="162" spans="1:9" ht="14.1" customHeight="1" x14ac:dyDescent="0.25">
      <c r="A162" s="7">
        <v>6</v>
      </c>
      <c r="B162" s="9" t="s">
        <v>8</v>
      </c>
      <c r="C162" s="10">
        <f t="shared" ref="C162:G162" si="25">_xlfn.STDEV.S(C151:C161)</f>
        <v>11.589547014443676</v>
      </c>
      <c r="D162" s="10">
        <f t="shared" si="25"/>
        <v>8.5813751811699746</v>
      </c>
      <c r="E162" s="10">
        <f t="shared" si="25"/>
        <v>11.610770861575038</v>
      </c>
      <c r="F162" s="10">
        <f t="shared" si="25"/>
        <v>0</v>
      </c>
      <c r="G162" s="10">
        <f t="shared" si="25"/>
        <v>0</v>
      </c>
      <c r="H162" s="10">
        <f>_xlfn.STDEV.S(H151:H161)</f>
        <v>7.9050616695886786</v>
      </c>
      <c r="I162" s="10">
        <f>_xlfn.STDEV.S(I151:I161)</f>
        <v>14.704502711754655</v>
      </c>
    </row>
  </sheetData>
  <pageMargins left="0.74800000000000011" right="0.74800000000000011" top="1.2792000000000001" bottom="1.2792000000000001" header="0.9839" footer="0.9839"/>
  <pageSetup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workbookViewId="0">
      <selection activeCell="F13" sqref="F13"/>
    </sheetView>
  </sheetViews>
  <sheetFormatPr baseColWidth="10" defaultRowHeight="13.8" x14ac:dyDescent="0.25"/>
  <sheetData>
    <row r="2" spans="1:8" x14ac:dyDescent="0.25">
      <c r="A2" t="s">
        <v>24</v>
      </c>
      <c r="C2" t="s">
        <v>31</v>
      </c>
      <c r="D2" t="s">
        <v>2</v>
      </c>
      <c r="E2" t="s">
        <v>3</v>
      </c>
      <c r="F2" t="s">
        <v>4</v>
      </c>
      <c r="G2" t="s">
        <v>32</v>
      </c>
      <c r="H2" t="s">
        <v>33</v>
      </c>
    </row>
    <row r="3" spans="1:8" x14ac:dyDescent="0.25">
      <c r="A3">
        <v>0</v>
      </c>
      <c r="B3" t="s">
        <v>7</v>
      </c>
      <c r="C3">
        <v>0</v>
      </c>
      <c r="D3">
        <v>0</v>
      </c>
      <c r="E3">
        <v>0</v>
      </c>
      <c r="F3">
        <v>0</v>
      </c>
      <c r="G3">
        <v>49.72</v>
      </c>
      <c r="H3">
        <v>0</v>
      </c>
    </row>
    <row r="4" spans="1:8" x14ac:dyDescent="0.25">
      <c r="A4">
        <v>5</v>
      </c>
      <c r="B4" t="s">
        <v>7</v>
      </c>
      <c r="C4">
        <v>24.82</v>
      </c>
      <c r="D4">
        <v>49.2</v>
      </c>
      <c r="E4">
        <v>0</v>
      </c>
      <c r="F4">
        <v>0</v>
      </c>
      <c r="G4" s="44">
        <v>11.45</v>
      </c>
      <c r="H4" s="13">
        <v>7.9</v>
      </c>
    </row>
    <row r="5" spans="1:8" x14ac:dyDescent="0.25">
      <c r="A5">
        <v>6</v>
      </c>
      <c r="B5" t="s">
        <v>7</v>
      </c>
      <c r="C5">
        <v>44.62</v>
      </c>
      <c r="D5">
        <v>86.6</v>
      </c>
      <c r="E5">
        <v>24.3</v>
      </c>
      <c r="F5">
        <v>0</v>
      </c>
      <c r="G5">
        <v>25.9</v>
      </c>
      <c r="H5">
        <v>10.059999999999999</v>
      </c>
    </row>
    <row r="6" spans="1:8" x14ac:dyDescent="0.25">
      <c r="A6">
        <v>7</v>
      </c>
      <c r="B6" t="s">
        <v>7</v>
      </c>
      <c r="C6">
        <v>72</v>
      </c>
      <c r="D6">
        <v>104.6</v>
      </c>
      <c r="E6">
        <v>44.5</v>
      </c>
      <c r="F6">
        <v>0</v>
      </c>
      <c r="G6">
        <v>22.9</v>
      </c>
      <c r="H6">
        <v>9</v>
      </c>
    </row>
    <row r="7" spans="1:8" x14ac:dyDescent="0.25">
      <c r="A7">
        <v>8</v>
      </c>
      <c r="B7" t="s">
        <v>7</v>
      </c>
      <c r="C7">
        <v>71.099999999999994</v>
      </c>
      <c r="D7">
        <v>117.6</v>
      </c>
      <c r="E7">
        <v>61.7</v>
      </c>
      <c r="F7">
        <v>0</v>
      </c>
      <c r="G7">
        <v>20.399999999999999</v>
      </c>
      <c r="H7" s="44">
        <v>4.7</v>
      </c>
    </row>
    <row r="8" spans="1:8" x14ac:dyDescent="0.25">
      <c r="A8">
        <v>9</v>
      </c>
      <c r="B8" t="s">
        <v>7</v>
      </c>
      <c r="C8">
        <v>80.709999999999994</v>
      </c>
      <c r="D8">
        <v>127.4</v>
      </c>
      <c r="E8">
        <v>76.3</v>
      </c>
      <c r="F8">
        <v>0</v>
      </c>
      <c r="G8" t="s">
        <v>71</v>
      </c>
      <c r="H8" t="s">
        <v>71</v>
      </c>
    </row>
    <row r="9" spans="1:8" x14ac:dyDescent="0.25">
      <c r="A9">
        <v>11</v>
      </c>
      <c r="B9" t="s">
        <v>7</v>
      </c>
      <c r="C9">
        <v>86.2</v>
      </c>
      <c r="D9">
        <v>143.30000000000001</v>
      </c>
      <c r="E9">
        <v>109.9</v>
      </c>
      <c r="F9">
        <v>0</v>
      </c>
      <c r="G9">
        <v>13.84</v>
      </c>
      <c r="H9">
        <v>9.2899999999999991</v>
      </c>
    </row>
    <row r="10" spans="1:8" x14ac:dyDescent="0.25">
      <c r="A10">
        <v>12</v>
      </c>
      <c r="B10" t="s">
        <v>7</v>
      </c>
      <c r="C10">
        <v>73.5</v>
      </c>
      <c r="D10">
        <v>146.9</v>
      </c>
      <c r="E10">
        <v>117.4</v>
      </c>
      <c r="F10">
        <v>2.2000000000000002</v>
      </c>
      <c r="G10">
        <v>10.280000000000001</v>
      </c>
      <c r="H10">
        <v>8.9</v>
      </c>
    </row>
    <row r="11" spans="1:8" x14ac:dyDescent="0.25">
      <c r="A11">
        <v>14</v>
      </c>
      <c r="B11" t="s">
        <v>7</v>
      </c>
      <c r="C11">
        <v>86.77000000000001</v>
      </c>
      <c r="D11">
        <v>150.80000000000001</v>
      </c>
      <c r="E11">
        <v>124.1</v>
      </c>
      <c r="F11">
        <v>10.4</v>
      </c>
      <c r="G11">
        <v>8.8600000000000012</v>
      </c>
      <c r="H11">
        <v>9.009999999999998</v>
      </c>
    </row>
    <row r="12" spans="1:8" x14ac:dyDescent="0.25">
      <c r="A12">
        <v>16</v>
      </c>
      <c r="B12" t="s">
        <v>7</v>
      </c>
      <c r="C12">
        <v>65.2</v>
      </c>
      <c r="D12">
        <v>161.4</v>
      </c>
      <c r="E12">
        <v>169.8</v>
      </c>
      <c r="F12">
        <v>8.6</v>
      </c>
      <c r="G12">
        <v>3.4</v>
      </c>
      <c r="H12">
        <v>7.9</v>
      </c>
    </row>
    <row r="13" spans="1:8" x14ac:dyDescent="0.25">
      <c r="A13">
        <v>21</v>
      </c>
      <c r="B13" t="s">
        <v>7</v>
      </c>
      <c r="C13">
        <v>61.7</v>
      </c>
      <c r="D13">
        <v>142.55555555555554</v>
      </c>
      <c r="E13">
        <v>201.88888888888889</v>
      </c>
      <c r="F13">
        <v>140.22222222222223</v>
      </c>
      <c r="G13">
        <v>4.9099999999999993</v>
      </c>
      <c r="H13">
        <v>5.3900000000000006</v>
      </c>
    </row>
    <row r="14" spans="1:8" x14ac:dyDescent="0.25">
      <c r="A14">
        <v>0</v>
      </c>
      <c r="B14" t="s">
        <v>8</v>
      </c>
      <c r="C14">
        <v>0</v>
      </c>
      <c r="D14">
        <v>0</v>
      </c>
      <c r="E14">
        <v>0</v>
      </c>
      <c r="F14">
        <v>0</v>
      </c>
      <c r="G14">
        <v>5.0155358636939287</v>
      </c>
      <c r="H14">
        <v>0</v>
      </c>
    </row>
    <row r="15" spans="1:8" x14ac:dyDescent="0.25">
      <c r="A15">
        <v>5</v>
      </c>
      <c r="B15" t="s">
        <v>8</v>
      </c>
      <c r="C15">
        <v>5.2415264952110947</v>
      </c>
      <c r="D15">
        <v>9.5163018026962281</v>
      </c>
      <c r="E15">
        <v>0</v>
      </c>
      <c r="F15">
        <v>0</v>
      </c>
      <c r="G15">
        <v>4.693239819144126</v>
      </c>
      <c r="H15">
        <v>2.4919871588754186</v>
      </c>
    </row>
    <row r="16" spans="1:8" x14ac:dyDescent="0.25">
      <c r="A16">
        <v>6</v>
      </c>
      <c r="B16" t="s">
        <v>8</v>
      </c>
      <c r="C16">
        <v>11.589547014443676</v>
      </c>
      <c r="D16">
        <v>8.5813751811699746</v>
      </c>
      <c r="E16">
        <v>11.610770861575038</v>
      </c>
      <c r="F16">
        <v>0</v>
      </c>
      <c r="G16">
        <v>7.9050616695886786</v>
      </c>
      <c r="H16">
        <v>14.704502711754655</v>
      </c>
    </row>
    <row r="17" spans="1:8" x14ac:dyDescent="0.25">
      <c r="A17">
        <v>7</v>
      </c>
      <c r="B17" t="s">
        <v>8</v>
      </c>
      <c r="C17">
        <v>10.573551910309043</v>
      </c>
      <c r="D17">
        <v>7.722693830523129</v>
      </c>
      <c r="E17">
        <v>10.229858259037611</v>
      </c>
      <c r="F17">
        <v>0</v>
      </c>
      <c r="G17">
        <v>1.6733200530681511</v>
      </c>
      <c r="H17">
        <v>6.5642973729105201</v>
      </c>
    </row>
    <row r="18" spans="1:8" x14ac:dyDescent="0.25">
      <c r="A18">
        <v>8</v>
      </c>
      <c r="B18" t="s">
        <v>8</v>
      </c>
      <c r="C18">
        <v>14.060227594174975</v>
      </c>
      <c r="D18">
        <v>15.153877391611768</v>
      </c>
      <c r="E18">
        <v>12.61784450688782</v>
      </c>
      <c r="F18">
        <v>0</v>
      </c>
      <c r="G18">
        <v>5.0239426748321847</v>
      </c>
      <c r="H18">
        <v>2.1931712199461306</v>
      </c>
    </row>
    <row r="19" spans="1:8" x14ac:dyDescent="0.25">
      <c r="A19">
        <v>9</v>
      </c>
      <c r="B19" t="s">
        <v>8</v>
      </c>
      <c r="C19">
        <v>20.023608565890434</v>
      </c>
      <c r="D19">
        <v>23.686282950264683</v>
      </c>
      <c r="E19">
        <v>21.307510412997605</v>
      </c>
      <c r="F19">
        <v>0</v>
      </c>
      <c r="G19" t="s">
        <v>71</v>
      </c>
      <c r="H19" t="s">
        <v>71</v>
      </c>
    </row>
    <row r="20" spans="1:8" x14ac:dyDescent="0.25">
      <c r="A20">
        <v>11</v>
      </c>
      <c r="B20" t="s">
        <v>8</v>
      </c>
      <c r="C20">
        <v>24.45322064677778</v>
      </c>
      <c r="D20">
        <v>25.632206303789001</v>
      </c>
      <c r="E20">
        <v>18.452371121349131</v>
      </c>
      <c r="F20">
        <v>0</v>
      </c>
      <c r="G20">
        <v>7.4260622135826466</v>
      </c>
      <c r="H20">
        <v>3.1744133316252312</v>
      </c>
    </row>
    <row r="21" spans="1:8" x14ac:dyDescent="0.25">
      <c r="A21">
        <v>12</v>
      </c>
      <c r="B21" t="s">
        <v>8</v>
      </c>
      <c r="C21">
        <v>35.665809958558349</v>
      </c>
      <c r="D21">
        <v>33.224840104957515</v>
      </c>
      <c r="E21">
        <v>38.377597631951893</v>
      </c>
      <c r="F21">
        <v>6.6</v>
      </c>
      <c r="G21">
        <v>6.793791283223233</v>
      </c>
      <c r="H21">
        <v>3.5902646142032464</v>
      </c>
    </row>
    <row r="22" spans="1:8" x14ac:dyDescent="0.25">
      <c r="A22">
        <v>14</v>
      </c>
      <c r="B22" t="s">
        <v>8</v>
      </c>
      <c r="C22">
        <v>20.220536590308381</v>
      </c>
      <c r="D22">
        <v>22.97302766289199</v>
      </c>
      <c r="E22">
        <v>34.763342762168342</v>
      </c>
      <c r="F22">
        <v>21.597222043586992</v>
      </c>
      <c r="G22">
        <v>4.2057579578477888</v>
      </c>
      <c r="H22">
        <v>2.4341117476401992</v>
      </c>
    </row>
    <row r="23" spans="1:8" x14ac:dyDescent="0.25">
      <c r="A23">
        <v>16</v>
      </c>
      <c r="B23" t="s">
        <v>8</v>
      </c>
      <c r="C23">
        <v>30.012663993721034</v>
      </c>
      <c r="D23">
        <v>20.269188439599706</v>
      </c>
      <c r="E23">
        <v>13.249905660041508</v>
      </c>
      <c r="F23">
        <v>16.144348856488453</v>
      </c>
      <c r="G23">
        <v>2.3748684174075834</v>
      </c>
      <c r="H23">
        <v>3.5341194094144566</v>
      </c>
    </row>
    <row r="24" spans="1:8" x14ac:dyDescent="0.25">
      <c r="A24">
        <v>21</v>
      </c>
      <c r="B24" t="s">
        <v>8</v>
      </c>
      <c r="C24">
        <v>17.326569193005266</v>
      </c>
      <c r="D24">
        <v>23.504662001451234</v>
      </c>
      <c r="E24">
        <v>34.183961295855426</v>
      </c>
      <c r="F24">
        <v>43.301982961465662</v>
      </c>
      <c r="G24">
        <v>1.5788920165736489</v>
      </c>
      <c r="H24">
        <v>1.6324521432495331</v>
      </c>
    </row>
  </sheetData>
  <sortState ref="A3:K34">
    <sortCondition ref="B3:B34"/>
    <sortCondition ref="A3:A3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>
      <selection activeCell="C7" sqref="C7"/>
    </sheetView>
  </sheetViews>
  <sheetFormatPr baseColWidth="10" defaultRowHeight="13.8" x14ac:dyDescent="0.25"/>
  <cols>
    <col min="4" max="4" width="13.7265625" bestFit="1" customWidth="1"/>
  </cols>
  <sheetData>
    <row r="1" spans="1:6" x14ac:dyDescent="0.25">
      <c r="A1" t="s">
        <v>24</v>
      </c>
      <c r="B1" t="s">
        <v>72</v>
      </c>
      <c r="C1" t="s">
        <v>10</v>
      </c>
      <c r="D1" t="s">
        <v>21</v>
      </c>
      <c r="F1" t="s">
        <v>73</v>
      </c>
    </row>
    <row r="2" spans="1:6" x14ac:dyDescent="0.25">
      <c r="A2">
        <v>5</v>
      </c>
      <c r="B2">
        <v>1</v>
      </c>
      <c r="C2" t="s">
        <v>41</v>
      </c>
      <c r="D2">
        <v>1.4548238255033556</v>
      </c>
    </row>
    <row r="3" spans="1:6" x14ac:dyDescent="0.25">
      <c r="A3">
        <v>5</v>
      </c>
      <c r="B3">
        <v>1</v>
      </c>
      <c r="C3" t="s">
        <v>42</v>
      </c>
      <c r="D3">
        <v>1.4497590361445782</v>
      </c>
    </row>
    <row r="4" spans="1:6" x14ac:dyDescent="0.25">
      <c r="A4">
        <v>6</v>
      </c>
      <c r="B4">
        <v>1</v>
      </c>
      <c r="C4" t="s">
        <v>41</v>
      </c>
      <c r="D4">
        <v>1.509649196956889</v>
      </c>
    </row>
    <row r="5" spans="1:6" x14ac:dyDescent="0.25">
      <c r="A5">
        <v>6</v>
      </c>
      <c r="B5">
        <v>1</v>
      </c>
      <c r="C5" t="s">
        <v>42</v>
      </c>
      <c r="D5">
        <v>1.6856097560975609</v>
      </c>
    </row>
    <row r="6" spans="1:6" x14ac:dyDescent="0.25">
      <c r="A6">
        <v>7</v>
      </c>
      <c r="B6">
        <v>1</v>
      </c>
      <c r="C6" t="s">
        <v>41</v>
      </c>
      <c r="D6">
        <v>1.4213741007194243</v>
      </c>
    </row>
    <row r="7" spans="1:6" x14ac:dyDescent="0.25">
      <c r="A7">
        <v>7</v>
      </c>
      <c r="B7">
        <v>2</v>
      </c>
      <c r="C7" t="s">
        <v>41</v>
      </c>
      <c r="D7">
        <v>1.7000217391304349</v>
      </c>
    </row>
    <row r="8" spans="1:6" x14ac:dyDescent="0.25">
      <c r="A8">
        <v>7</v>
      </c>
      <c r="B8">
        <v>1</v>
      </c>
      <c r="C8" t="s">
        <v>42</v>
      </c>
      <c r="D8">
        <v>1.3386315789473684</v>
      </c>
    </row>
    <row r="9" spans="1:6" x14ac:dyDescent="0.25">
      <c r="A9">
        <v>7</v>
      </c>
      <c r="B9">
        <v>1</v>
      </c>
      <c r="C9" t="s">
        <v>55</v>
      </c>
      <c r="D9">
        <v>1.2574799999999999</v>
      </c>
    </row>
    <row r="10" spans="1:6" x14ac:dyDescent="0.25">
      <c r="A10">
        <v>8</v>
      </c>
      <c r="B10">
        <v>1</v>
      </c>
      <c r="C10" t="s">
        <v>41</v>
      </c>
      <c r="D10">
        <v>1.8962846715328472</v>
      </c>
    </row>
    <row r="11" spans="1:6" x14ac:dyDescent="0.25">
      <c r="A11">
        <v>8</v>
      </c>
      <c r="B11">
        <v>1</v>
      </c>
      <c r="C11" t="s">
        <v>42</v>
      </c>
      <c r="D11">
        <v>2.0731289640591961</v>
      </c>
    </row>
    <row r="12" spans="1:6" x14ac:dyDescent="0.25">
      <c r="A12">
        <v>9</v>
      </c>
      <c r="B12">
        <v>1</v>
      </c>
      <c r="C12" t="s">
        <v>41</v>
      </c>
      <c r="D12">
        <v>1.5554669260700391</v>
      </c>
    </row>
    <row r="13" spans="1:6" x14ac:dyDescent="0.25">
      <c r="A13">
        <v>9</v>
      </c>
      <c r="B13">
        <v>1</v>
      </c>
      <c r="C13" t="s">
        <v>42</v>
      </c>
      <c r="D13">
        <v>1.6270358910891087</v>
      </c>
    </row>
    <row r="14" spans="1:6" x14ac:dyDescent="0.25">
      <c r="A14">
        <v>11</v>
      </c>
      <c r="B14">
        <v>2</v>
      </c>
      <c r="C14" t="s">
        <v>41</v>
      </c>
      <c r="D14">
        <v>1.8183387096774195</v>
      </c>
    </row>
    <row r="15" spans="1:6" x14ac:dyDescent="0.25">
      <c r="A15">
        <v>11</v>
      </c>
      <c r="B15">
        <v>1</v>
      </c>
      <c r="C15" t="s">
        <v>41</v>
      </c>
      <c r="D15">
        <v>1.8905890603085551</v>
      </c>
    </row>
    <row r="16" spans="1:6" x14ac:dyDescent="0.25">
      <c r="A16">
        <v>11</v>
      </c>
      <c r="B16">
        <v>1</v>
      </c>
      <c r="C16" t="s">
        <v>42</v>
      </c>
      <c r="D16">
        <v>1.7292927957699933</v>
      </c>
    </row>
    <row r="17" spans="1:4" x14ac:dyDescent="0.25">
      <c r="A17">
        <v>11</v>
      </c>
      <c r="B17">
        <v>1</v>
      </c>
      <c r="C17" t="s">
        <v>55</v>
      </c>
      <c r="D17">
        <v>2.3243707093821513</v>
      </c>
    </row>
    <row r="18" spans="1:4" x14ac:dyDescent="0.25">
      <c r="A18">
        <v>12</v>
      </c>
      <c r="B18">
        <v>1</v>
      </c>
      <c r="C18" t="s">
        <v>41</v>
      </c>
      <c r="D18">
        <v>1.3088661971830984</v>
      </c>
    </row>
    <row r="19" spans="1:4" x14ac:dyDescent="0.25">
      <c r="A19">
        <v>12</v>
      </c>
      <c r="B19">
        <v>1</v>
      </c>
      <c r="C19" t="s">
        <v>42</v>
      </c>
      <c r="D19">
        <v>1.8010190839694655</v>
      </c>
    </row>
    <row r="20" spans="1:4" x14ac:dyDescent="0.25">
      <c r="A20">
        <v>14</v>
      </c>
      <c r="B20">
        <v>1</v>
      </c>
      <c r="C20" t="s">
        <v>41</v>
      </c>
      <c r="D20">
        <v>1.5952183908045976</v>
      </c>
    </row>
    <row r="21" spans="1:4" x14ac:dyDescent="0.25">
      <c r="A21">
        <v>14</v>
      </c>
      <c r="B21">
        <v>1</v>
      </c>
      <c r="C21" t="s">
        <v>41</v>
      </c>
      <c r="D21">
        <v>1.369225352112676</v>
      </c>
    </row>
    <row r="22" spans="1:4" x14ac:dyDescent="0.25">
      <c r="A22">
        <v>14</v>
      </c>
      <c r="B22">
        <v>2</v>
      </c>
      <c r="C22" t="s">
        <v>41</v>
      </c>
      <c r="D22">
        <v>1.9883137254901959</v>
      </c>
    </row>
    <row r="23" spans="1:4" x14ac:dyDescent="0.25">
      <c r="A23">
        <v>14</v>
      </c>
      <c r="B23">
        <v>1</v>
      </c>
      <c r="C23" t="s">
        <v>42</v>
      </c>
      <c r="D23">
        <v>1.9841412832145169</v>
      </c>
    </row>
    <row r="24" spans="1:4" x14ac:dyDescent="0.25">
      <c r="A24">
        <v>16</v>
      </c>
      <c r="B24">
        <v>1</v>
      </c>
      <c r="C24" t="s">
        <v>41</v>
      </c>
      <c r="D24">
        <v>1.8576315789473683</v>
      </c>
    </row>
    <row r="25" spans="1:4" x14ac:dyDescent="0.25">
      <c r="A25">
        <v>16</v>
      </c>
      <c r="B25">
        <v>1</v>
      </c>
      <c r="C25" t="s">
        <v>42</v>
      </c>
      <c r="D25">
        <v>1.9151184834123223</v>
      </c>
    </row>
    <row r="26" spans="1:4" x14ac:dyDescent="0.25">
      <c r="A26">
        <v>19</v>
      </c>
      <c r="B26">
        <v>1</v>
      </c>
      <c r="C26" t="s">
        <v>41</v>
      </c>
      <c r="D26">
        <v>1.8258425196850392</v>
      </c>
    </row>
    <row r="27" spans="1:4" x14ac:dyDescent="0.25">
      <c r="A27">
        <v>19</v>
      </c>
      <c r="B27">
        <v>1</v>
      </c>
      <c r="C27" t="s">
        <v>42</v>
      </c>
      <c r="D27">
        <v>1.6522867132867132</v>
      </c>
    </row>
    <row r="28" spans="1:4" x14ac:dyDescent="0.25">
      <c r="A28">
        <v>21</v>
      </c>
      <c r="B28">
        <v>1</v>
      </c>
      <c r="C28" t="s">
        <v>41</v>
      </c>
      <c r="D28">
        <v>0.93506250000000002</v>
      </c>
    </row>
    <row r="29" spans="1:4" x14ac:dyDescent="0.25">
      <c r="A29">
        <v>21</v>
      </c>
      <c r="B29">
        <v>1</v>
      </c>
      <c r="C29" t="s">
        <v>42</v>
      </c>
      <c r="D29">
        <v>1.2338999999999998</v>
      </c>
    </row>
    <row r="30" spans="1:4" x14ac:dyDescent="0.25">
      <c r="A30">
        <v>5</v>
      </c>
      <c r="B30">
        <v>1</v>
      </c>
      <c r="C30" t="s">
        <v>63</v>
      </c>
      <c r="D30">
        <v>0.87166233766233769</v>
      </c>
    </row>
    <row r="31" spans="1:4" x14ac:dyDescent="0.25">
      <c r="A31">
        <v>6</v>
      </c>
      <c r="B31">
        <v>1</v>
      </c>
      <c r="C31" t="s">
        <v>22</v>
      </c>
      <c r="D31">
        <v>0.89834210526315794</v>
      </c>
    </row>
    <row r="32" spans="1:4" x14ac:dyDescent="0.25">
      <c r="A32">
        <v>7</v>
      </c>
      <c r="B32">
        <v>1</v>
      </c>
      <c r="C32" t="s">
        <v>22</v>
      </c>
      <c r="D32">
        <v>1.0694931402439025</v>
      </c>
    </row>
    <row r="33" spans="1:4" x14ac:dyDescent="0.25">
      <c r="A33">
        <v>8</v>
      </c>
      <c r="B33">
        <v>1</v>
      </c>
      <c r="C33" t="s">
        <v>63</v>
      </c>
      <c r="D33">
        <v>1.0078499999999999</v>
      </c>
    </row>
    <row r="34" spans="1:4" x14ac:dyDescent="0.25">
      <c r="A34">
        <v>9</v>
      </c>
      <c r="B34">
        <v>1</v>
      </c>
      <c r="C34" t="s">
        <v>22</v>
      </c>
      <c r="D34">
        <v>0.84004800000000013</v>
      </c>
    </row>
    <row r="35" spans="1:4" x14ac:dyDescent="0.25">
      <c r="A35">
        <v>11</v>
      </c>
      <c r="B35">
        <v>1</v>
      </c>
      <c r="C35" t="s">
        <v>51</v>
      </c>
      <c r="D35">
        <v>0.82360015174506829</v>
      </c>
    </row>
    <row r="36" spans="1:4" x14ac:dyDescent="0.25">
      <c r="A36">
        <v>11</v>
      </c>
      <c r="B36">
        <v>1</v>
      </c>
      <c r="C36" t="s">
        <v>52</v>
      </c>
      <c r="D36">
        <v>0.78656106870229003</v>
      </c>
    </row>
    <row r="37" spans="1:4" x14ac:dyDescent="0.25">
      <c r="A37">
        <v>12</v>
      </c>
      <c r="B37">
        <v>1</v>
      </c>
      <c r="C37" t="s">
        <v>22</v>
      </c>
      <c r="D37">
        <v>0.61975130890052355</v>
      </c>
    </row>
    <row r="38" spans="1:4" x14ac:dyDescent="0.25">
      <c r="A38">
        <v>14</v>
      </c>
      <c r="B38">
        <v>1</v>
      </c>
      <c r="C38" t="s">
        <v>63</v>
      </c>
      <c r="D38">
        <v>0.59978417266187056</v>
      </c>
    </row>
    <row r="39" spans="1:4" x14ac:dyDescent="0.25">
      <c r="A39">
        <v>14</v>
      </c>
      <c r="B39">
        <v>1</v>
      </c>
      <c r="C39" t="s">
        <v>51</v>
      </c>
      <c r="D39">
        <v>0.80529389312977095</v>
      </c>
    </row>
    <row r="40" spans="1:4" x14ac:dyDescent="0.25">
      <c r="A40">
        <v>14</v>
      </c>
      <c r="B40">
        <v>1</v>
      </c>
      <c r="C40" t="s">
        <v>52</v>
      </c>
      <c r="D40">
        <v>0.88524379811804954</v>
      </c>
    </row>
    <row r="41" spans="1:4" x14ac:dyDescent="0.25">
      <c r="A41">
        <v>16</v>
      </c>
      <c r="B41">
        <v>1</v>
      </c>
      <c r="C41" t="s">
        <v>22</v>
      </c>
      <c r="D41">
        <v>0.62998846153846155</v>
      </c>
    </row>
    <row r="42" spans="1:4" x14ac:dyDescent="0.25">
      <c r="A42">
        <v>19</v>
      </c>
      <c r="B42">
        <v>1</v>
      </c>
      <c r="C42" t="s">
        <v>63</v>
      </c>
      <c r="D42">
        <v>0.42961420932009159</v>
      </c>
    </row>
    <row r="43" spans="1:4" x14ac:dyDescent="0.25">
      <c r="A43">
        <v>21</v>
      </c>
      <c r="B43">
        <v>1</v>
      </c>
      <c r="C43" t="s">
        <v>22</v>
      </c>
      <c r="D43">
        <v>0.12177659574468086</v>
      </c>
    </row>
    <row r="44" spans="1:4" x14ac:dyDescent="0.25">
      <c r="A44">
        <v>5</v>
      </c>
      <c r="B44">
        <v>1</v>
      </c>
      <c r="C44" t="s">
        <v>64</v>
      </c>
      <c r="D44">
        <v>1.3297789389067525</v>
      </c>
    </row>
    <row r="45" spans="1:4" x14ac:dyDescent="0.25">
      <c r="A45">
        <v>6</v>
      </c>
      <c r="B45">
        <v>1</v>
      </c>
      <c r="C45" t="s">
        <v>23</v>
      </c>
      <c r="D45">
        <v>1.5094703389830506</v>
      </c>
    </row>
    <row r="46" spans="1:4" x14ac:dyDescent="0.25">
      <c r="A46">
        <v>7</v>
      </c>
      <c r="B46">
        <v>1</v>
      </c>
      <c r="C46" t="s">
        <v>23</v>
      </c>
      <c r="D46">
        <v>1.6640088105726873</v>
      </c>
    </row>
    <row r="47" spans="1:4" x14ac:dyDescent="0.25">
      <c r="A47">
        <v>8</v>
      </c>
      <c r="B47">
        <v>1</v>
      </c>
      <c r="C47" t="s">
        <v>64</v>
      </c>
      <c r="D47">
        <v>1.4344535340314135</v>
      </c>
    </row>
    <row r="48" spans="1:4" x14ac:dyDescent="0.25">
      <c r="A48">
        <v>9</v>
      </c>
      <c r="B48">
        <v>1</v>
      </c>
      <c r="C48" t="s">
        <v>44</v>
      </c>
      <c r="D48">
        <v>1.4988593974175035</v>
      </c>
    </row>
    <row r="49" spans="1:4" x14ac:dyDescent="0.25">
      <c r="A49">
        <v>9</v>
      </c>
      <c r="B49">
        <v>1</v>
      </c>
      <c r="C49" t="s">
        <v>40</v>
      </c>
      <c r="D49">
        <v>1.3628065498857576</v>
      </c>
    </row>
    <row r="50" spans="1:4" x14ac:dyDescent="0.25">
      <c r="A50">
        <v>11</v>
      </c>
      <c r="B50">
        <v>1</v>
      </c>
      <c r="C50" t="s">
        <v>23</v>
      </c>
      <c r="D50">
        <v>1.8210650887573965</v>
      </c>
    </row>
    <row r="51" spans="1:4" x14ac:dyDescent="0.25">
      <c r="A51">
        <v>12</v>
      </c>
      <c r="B51">
        <v>1</v>
      </c>
      <c r="C51" t="s">
        <v>23</v>
      </c>
      <c r="D51">
        <v>1.1959599999999999</v>
      </c>
    </row>
    <row r="52" spans="1:4" x14ac:dyDescent="0.25">
      <c r="A52">
        <v>14</v>
      </c>
      <c r="B52">
        <v>1</v>
      </c>
      <c r="C52" t="s">
        <v>64</v>
      </c>
      <c r="D52">
        <v>1.1404545454545456</v>
      </c>
    </row>
    <row r="53" spans="1:4" x14ac:dyDescent="0.25">
      <c r="A53">
        <v>14</v>
      </c>
      <c r="B53">
        <v>1</v>
      </c>
      <c r="C53" t="s">
        <v>53</v>
      </c>
      <c r="D53">
        <v>1.0980248962655603</v>
      </c>
    </row>
    <row r="54" spans="1:4" x14ac:dyDescent="0.25">
      <c r="A54">
        <v>14</v>
      </c>
      <c r="B54">
        <v>1</v>
      </c>
      <c r="C54" t="s">
        <v>54</v>
      </c>
      <c r="D54">
        <v>1.3873396226415093</v>
      </c>
    </row>
    <row r="55" spans="1:4" x14ac:dyDescent="0.25">
      <c r="A55">
        <v>16</v>
      </c>
      <c r="B55">
        <v>1</v>
      </c>
      <c r="C55" t="s">
        <v>23</v>
      </c>
      <c r="D55">
        <v>1.1375034965034965</v>
      </c>
    </row>
    <row r="56" spans="1:4" x14ac:dyDescent="0.25">
      <c r="A56">
        <v>19</v>
      </c>
      <c r="B56">
        <v>1</v>
      </c>
      <c r="C56" t="s">
        <v>64</v>
      </c>
      <c r="D56">
        <v>1.0649999999999999</v>
      </c>
    </row>
    <row r="57" spans="1:4" x14ac:dyDescent="0.25">
      <c r="A57">
        <v>21</v>
      </c>
      <c r="B57">
        <v>1</v>
      </c>
      <c r="C57" t="s">
        <v>23</v>
      </c>
      <c r="D57">
        <v>0.43546875000000002</v>
      </c>
    </row>
  </sheetData>
  <sortState ref="A44:D57">
    <sortCondition ref="A44:A5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58"/>
  <sheetViews>
    <sheetView tabSelected="1" topLeftCell="A25" workbookViewId="0">
      <selection activeCell="E50" sqref="E50"/>
    </sheetView>
  </sheetViews>
  <sheetFormatPr baseColWidth="10" defaultRowHeight="12" customHeight="1" x14ac:dyDescent="0.25"/>
  <cols>
    <col min="1" max="1" width="8.26953125" style="21" customWidth="1"/>
    <col min="2" max="2" width="9.54296875" style="21" customWidth="1"/>
    <col min="3" max="5" width="8.26953125" style="21" customWidth="1"/>
    <col min="6" max="6" width="14.26953125" style="21" customWidth="1"/>
    <col min="7" max="7" width="12.6328125" style="21" customWidth="1"/>
    <col min="8" max="8" width="6.1796875" style="21" customWidth="1"/>
    <col min="9" max="9" width="10.26953125" style="21" bestFit="1" customWidth="1"/>
    <col min="10" max="10" width="9.36328125" style="21" customWidth="1"/>
    <col min="11" max="15" width="8.26953125" style="21" customWidth="1"/>
    <col min="16" max="16" width="13.7265625" style="21" customWidth="1"/>
    <col min="17" max="17" width="10.54296875" style="21" customWidth="1"/>
    <col min="18" max="236" width="8.26953125" style="21" customWidth="1"/>
    <col min="237" max="1003" width="8.26953125" customWidth="1"/>
  </cols>
  <sheetData>
    <row r="1" spans="1:17" s="20" customFormat="1" ht="14.1" customHeight="1" x14ac:dyDescent="0.2">
      <c r="A1" s="18" t="s">
        <v>9</v>
      </c>
      <c r="B1" s="18" t="s">
        <v>10</v>
      </c>
      <c r="C1" s="18" t="s">
        <v>11</v>
      </c>
      <c r="D1" s="18" t="s">
        <v>12</v>
      </c>
      <c r="E1" s="18" t="s">
        <v>13</v>
      </c>
      <c r="F1" s="18" t="s">
        <v>14</v>
      </c>
      <c r="G1" s="18" t="s">
        <v>15</v>
      </c>
      <c r="H1" s="19" t="s">
        <v>27</v>
      </c>
      <c r="I1" s="19" t="s">
        <v>39</v>
      </c>
      <c r="J1" s="19" t="s">
        <v>28</v>
      </c>
      <c r="K1" s="19"/>
      <c r="L1" s="18" t="s">
        <v>16</v>
      </c>
      <c r="M1" s="18" t="s">
        <v>17</v>
      </c>
      <c r="N1" s="18" t="s">
        <v>18</v>
      </c>
      <c r="O1" s="18" t="s">
        <v>19</v>
      </c>
      <c r="P1" s="18" t="s">
        <v>20</v>
      </c>
      <c r="Q1" s="20" t="s">
        <v>21</v>
      </c>
    </row>
    <row r="2" spans="1:17" ht="14.1" customHeight="1" x14ac:dyDescent="0.25">
      <c r="A2" s="27">
        <v>14</v>
      </c>
      <c r="B2" s="27" t="s">
        <v>41</v>
      </c>
      <c r="C2" s="27">
        <v>0.16700000000000001</v>
      </c>
      <c r="D2" s="27">
        <v>0.255</v>
      </c>
      <c r="E2" s="27">
        <v>0.42699999999999999</v>
      </c>
      <c r="F2" s="39">
        <v>130.5</v>
      </c>
      <c r="G2" s="27">
        <v>30</v>
      </c>
      <c r="H2" s="27"/>
      <c r="I2" s="31" t="s">
        <v>50</v>
      </c>
      <c r="J2" s="27" t="s">
        <v>29</v>
      </c>
      <c r="K2" s="13"/>
      <c r="L2" s="23">
        <f>27.8*D2</f>
        <v>7.0890000000000004</v>
      </c>
      <c r="M2" s="23">
        <f t="shared" ref="M2:M17" si="0">12.7*E2-2.7*C2</f>
        <v>4.9719999999999995</v>
      </c>
      <c r="N2" s="23">
        <f t="shared" ref="N2:N17" si="1">22.9*C2-4.7*E2</f>
        <v>1.8174000000000001</v>
      </c>
      <c r="O2" s="23">
        <f t="shared" ref="O2:O17" si="2">M2+N2</f>
        <v>6.7893999999999997</v>
      </c>
      <c r="P2" s="23">
        <f t="shared" ref="P2:P17" si="3">AVERAGE(O2,L2)</f>
        <v>6.9391999999999996</v>
      </c>
      <c r="Q2" s="24">
        <f t="shared" ref="Q2:Q16" si="4">P2*G2/1000*1000/F2</f>
        <v>1.5952183908045976</v>
      </c>
    </row>
    <row r="3" spans="1:17" ht="14.1" customHeight="1" x14ac:dyDescent="0.25">
      <c r="A3" s="27"/>
      <c r="B3" s="27" t="s">
        <v>42</v>
      </c>
      <c r="C3" s="27">
        <v>0.245</v>
      </c>
      <c r="D3" s="27">
        <v>0.374</v>
      </c>
      <c r="E3" s="27">
        <v>0.63300000000000001</v>
      </c>
      <c r="F3" s="39">
        <v>154.30000000000001</v>
      </c>
      <c r="G3" s="27">
        <v>30</v>
      </c>
      <c r="H3" s="27"/>
      <c r="I3" s="31"/>
      <c r="J3" s="27"/>
      <c r="K3" s="13"/>
      <c r="L3" s="23">
        <f t="shared" ref="L3" si="5">27.8*D3</f>
        <v>10.3972</v>
      </c>
      <c r="M3" s="23">
        <f t="shared" ref="M3" si="6">12.7*E3-2.7*C3</f>
        <v>7.3775999999999993</v>
      </c>
      <c r="N3" s="23">
        <f t="shared" ref="N3" si="7">22.9*C3-4.7*E3</f>
        <v>2.6353999999999989</v>
      </c>
      <c r="O3" s="23">
        <f t="shared" ref="O3" si="8">M3+N3</f>
        <v>10.012999999999998</v>
      </c>
      <c r="P3" s="23">
        <f t="shared" ref="P3" si="9">AVERAGE(O3,L3)</f>
        <v>10.205099999999998</v>
      </c>
      <c r="Q3" s="24">
        <f t="shared" ref="Q3" si="10">P3*G3/1000*1000/F3</f>
        <v>1.9841412832145169</v>
      </c>
    </row>
    <row r="4" spans="1:17" ht="14.1" customHeight="1" x14ac:dyDescent="0.25">
      <c r="A4" s="27"/>
      <c r="B4" s="27" t="s">
        <v>51</v>
      </c>
      <c r="C4" s="27">
        <v>0.16900000000000001</v>
      </c>
      <c r="D4" s="27">
        <v>0.26</v>
      </c>
      <c r="E4" s="27">
        <v>0.42799999999999999</v>
      </c>
      <c r="F4" s="39">
        <v>131</v>
      </c>
      <c r="G4" s="27">
        <v>15</v>
      </c>
      <c r="H4" s="28"/>
      <c r="I4" s="27"/>
      <c r="J4" s="27"/>
      <c r="K4" s="13"/>
      <c r="L4" s="23">
        <f t="shared" ref="L4:L17" si="11">27.8*D4</f>
        <v>7.2280000000000006</v>
      </c>
      <c r="M4" s="23">
        <f t="shared" si="0"/>
        <v>4.9793000000000003</v>
      </c>
      <c r="N4" s="23">
        <f t="shared" si="1"/>
        <v>1.8584999999999998</v>
      </c>
      <c r="O4" s="23">
        <f t="shared" si="2"/>
        <v>6.8377999999999997</v>
      </c>
      <c r="P4" s="23">
        <f t="shared" si="3"/>
        <v>7.0328999999999997</v>
      </c>
      <c r="Q4" s="24">
        <f t="shared" si="4"/>
        <v>0.80529389312977095</v>
      </c>
    </row>
    <row r="5" spans="1:17" ht="14.1" customHeight="1" x14ac:dyDescent="0.25">
      <c r="A5" s="27"/>
      <c r="B5" s="27" t="s">
        <v>52</v>
      </c>
      <c r="C5" s="27">
        <v>0.16500000000000001</v>
      </c>
      <c r="D5" s="27">
        <v>0.255</v>
      </c>
      <c r="E5" s="27">
        <v>0.42199999999999999</v>
      </c>
      <c r="F5" s="39">
        <v>116.9</v>
      </c>
      <c r="G5" s="27">
        <v>15</v>
      </c>
      <c r="H5" s="28"/>
      <c r="I5" s="27"/>
      <c r="J5" s="27"/>
      <c r="K5" s="13"/>
      <c r="L5" s="23">
        <f t="shared" ref="L5" si="12">27.8*D5</f>
        <v>7.0890000000000004</v>
      </c>
      <c r="M5" s="23">
        <f t="shared" ref="M5" si="13">12.7*E5-2.7*C5</f>
        <v>4.9138999999999999</v>
      </c>
      <c r="N5" s="23">
        <f t="shared" ref="N5" si="14">22.9*C5-4.7*E5</f>
        <v>1.7950999999999997</v>
      </c>
      <c r="O5" s="23">
        <f t="shared" ref="O5" si="15">M5+N5</f>
        <v>6.7089999999999996</v>
      </c>
      <c r="P5" s="23">
        <f t="shared" ref="P5" si="16">AVERAGE(O5,L5)</f>
        <v>6.899</v>
      </c>
      <c r="Q5" s="24">
        <f t="shared" ref="Q5" si="17">P5*G5/1000*1000/F5</f>
        <v>0.88524379811804954</v>
      </c>
    </row>
    <row r="6" spans="1:17" ht="14.1" customHeight="1" x14ac:dyDescent="0.25">
      <c r="A6" s="27"/>
      <c r="B6" s="27" t="s">
        <v>53</v>
      </c>
      <c r="C6" s="27">
        <v>0.214</v>
      </c>
      <c r="D6" s="27">
        <v>0.32600000000000001</v>
      </c>
      <c r="E6" s="27">
        <v>0.53200000000000003</v>
      </c>
      <c r="F6" s="39">
        <v>120.5</v>
      </c>
      <c r="G6" s="27">
        <v>15</v>
      </c>
      <c r="H6" s="27"/>
      <c r="I6" s="27"/>
      <c r="J6" s="27"/>
      <c r="K6" s="13"/>
      <c r="L6" s="23">
        <f>27.8*D6</f>
        <v>9.0628000000000011</v>
      </c>
      <c r="M6" s="23">
        <f t="shared" si="0"/>
        <v>6.1786000000000003</v>
      </c>
      <c r="N6" s="23">
        <f t="shared" si="1"/>
        <v>2.4001999999999994</v>
      </c>
      <c r="O6" s="23">
        <f t="shared" si="2"/>
        <v>8.5787999999999993</v>
      </c>
      <c r="P6" s="23">
        <f t="shared" si="3"/>
        <v>8.8208000000000002</v>
      </c>
      <c r="Q6" s="24">
        <f t="shared" si="4"/>
        <v>1.0980248962655603</v>
      </c>
    </row>
    <row r="7" spans="1:17" ht="14.1" customHeight="1" x14ac:dyDescent="0.25">
      <c r="A7" s="27"/>
      <c r="B7" s="27" t="s">
        <v>54</v>
      </c>
      <c r="C7" s="27">
        <v>0.17699999999999999</v>
      </c>
      <c r="D7" s="27">
        <v>0.26800000000000002</v>
      </c>
      <c r="E7" s="27">
        <v>0.46</v>
      </c>
      <c r="F7" s="39">
        <v>159</v>
      </c>
      <c r="G7" s="27">
        <v>30</v>
      </c>
      <c r="H7" s="27"/>
      <c r="I7" s="27"/>
      <c r="J7" s="27"/>
      <c r="K7" s="13"/>
      <c r="L7" s="23">
        <f>27.8*D7</f>
        <v>7.450400000000001</v>
      </c>
      <c r="M7" s="23">
        <f t="shared" ref="M7" si="18">12.7*E7-2.7*C7</f>
        <v>5.3640999999999996</v>
      </c>
      <c r="N7" s="23">
        <f t="shared" ref="N7" si="19">22.9*C7-4.7*E7</f>
        <v>1.8912999999999989</v>
      </c>
      <c r="O7" s="23">
        <f t="shared" ref="O7" si="20">M7+N7</f>
        <v>7.2553999999999981</v>
      </c>
      <c r="P7" s="23">
        <f t="shared" ref="P7" si="21">AVERAGE(O7,L7)</f>
        <v>7.3529</v>
      </c>
      <c r="Q7" s="24">
        <f t="shared" ref="Q7" si="22">P7*G7/1000*1000/F7</f>
        <v>1.3873396226415093</v>
      </c>
    </row>
    <row r="8" spans="1:17" ht="14.1" customHeight="1" x14ac:dyDescent="0.25">
      <c r="A8" s="13">
        <v>11</v>
      </c>
      <c r="B8" s="13" t="s">
        <v>25</v>
      </c>
      <c r="C8" s="13">
        <v>0.21299999999999999</v>
      </c>
      <c r="D8" s="13">
        <v>0.34699999999999998</v>
      </c>
      <c r="E8" s="13">
        <v>0.503</v>
      </c>
      <c r="F8" s="40">
        <v>142.6</v>
      </c>
      <c r="G8" s="13">
        <v>30</v>
      </c>
      <c r="H8" s="13"/>
      <c r="I8" s="30" t="s">
        <v>50</v>
      </c>
      <c r="J8" s="13" t="s">
        <v>29</v>
      </c>
      <c r="K8" s="13"/>
      <c r="L8" s="23">
        <f t="shared" si="11"/>
        <v>9.6465999999999994</v>
      </c>
      <c r="M8" s="23">
        <f t="shared" si="0"/>
        <v>5.8129999999999997</v>
      </c>
      <c r="N8" s="23">
        <f t="shared" si="1"/>
        <v>2.5135999999999998</v>
      </c>
      <c r="O8" s="23">
        <f t="shared" si="2"/>
        <v>8.3265999999999991</v>
      </c>
      <c r="P8" s="23">
        <f t="shared" si="3"/>
        <v>8.9865999999999993</v>
      </c>
      <c r="Q8" s="24">
        <f t="shared" si="4"/>
        <v>1.8905890603085551</v>
      </c>
    </row>
    <row r="9" spans="1:17" ht="14.1" customHeight="1" x14ac:dyDescent="0.25">
      <c r="A9" s="13"/>
      <c r="B9" s="13" t="s">
        <v>26</v>
      </c>
      <c r="C9" s="13">
        <v>0.44600000000000001</v>
      </c>
      <c r="D9" s="13">
        <v>0.65800000000000003</v>
      </c>
      <c r="E9" s="13">
        <v>0.94799999999999995</v>
      </c>
      <c r="F9" s="40">
        <v>151.30000000000001</v>
      </c>
      <c r="G9" s="13">
        <v>15</v>
      </c>
      <c r="H9" s="13"/>
      <c r="I9" s="30"/>
      <c r="J9" s="13"/>
      <c r="K9" s="13"/>
      <c r="L9" s="23">
        <f t="shared" si="11"/>
        <v>18.292400000000001</v>
      </c>
      <c r="M9" s="23">
        <f t="shared" si="0"/>
        <v>10.835399999999998</v>
      </c>
      <c r="N9" s="23">
        <f t="shared" si="1"/>
        <v>5.7578000000000005</v>
      </c>
      <c r="O9" s="23">
        <f t="shared" si="2"/>
        <v>16.5932</v>
      </c>
      <c r="P9" s="23">
        <f t="shared" si="3"/>
        <v>17.442799999999998</v>
      </c>
      <c r="Q9" s="24">
        <f t="shared" si="4"/>
        <v>1.7292927957699933</v>
      </c>
    </row>
    <row r="10" spans="1:17" ht="14.1" customHeight="1" x14ac:dyDescent="0.25">
      <c r="A10" s="13"/>
      <c r="B10" s="13" t="s">
        <v>56</v>
      </c>
      <c r="C10" s="13">
        <v>0.25800000000000001</v>
      </c>
      <c r="D10" s="13">
        <v>0.38300000000000001</v>
      </c>
      <c r="E10" s="13">
        <v>0.55700000000000005</v>
      </c>
      <c r="F10" s="40">
        <v>131.1</v>
      </c>
      <c r="G10" s="13">
        <v>30</v>
      </c>
      <c r="H10" s="13"/>
      <c r="I10" s="30"/>
      <c r="J10" s="13"/>
      <c r="K10" s="13"/>
      <c r="L10" s="23">
        <f t="shared" si="11"/>
        <v>10.647400000000001</v>
      </c>
      <c r="M10" s="23">
        <f t="shared" si="0"/>
        <v>6.3773</v>
      </c>
      <c r="N10" s="23">
        <f t="shared" si="1"/>
        <v>3.2902999999999998</v>
      </c>
      <c r="O10" s="23">
        <f t="shared" si="2"/>
        <v>9.6676000000000002</v>
      </c>
      <c r="P10" s="23">
        <f t="shared" si="3"/>
        <v>10.157500000000001</v>
      </c>
      <c r="Q10" s="24">
        <f t="shared" si="4"/>
        <v>2.3243707093821513</v>
      </c>
    </row>
    <row r="11" spans="1:17" ht="14.1" customHeight="1" x14ac:dyDescent="0.25">
      <c r="A11" s="13"/>
      <c r="B11" s="13" t="s">
        <v>51</v>
      </c>
      <c r="C11" s="13">
        <v>0.18099999999999999</v>
      </c>
      <c r="D11" s="13">
        <v>0.27400000000000002</v>
      </c>
      <c r="E11" s="13">
        <v>0.4</v>
      </c>
      <c r="F11" s="40">
        <v>131.80000000000001</v>
      </c>
      <c r="G11" s="13">
        <v>15</v>
      </c>
      <c r="H11" s="22"/>
      <c r="I11" s="13"/>
      <c r="J11" s="13"/>
      <c r="K11" s="13"/>
      <c r="L11" s="23">
        <f t="shared" si="11"/>
        <v>7.6172000000000004</v>
      </c>
      <c r="M11" s="23">
        <f t="shared" si="0"/>
        <v>4.5913000000000004</v>
      </c>
      <c r="N11" s="23">
        <f t="shared" si="1"/>
        <v>2.2648999999999999</v>
      </c>
      <c r="O11" s="23">
        <f t="shared" si="2"/>
        <v>6.8562000000000003</v>
      </c>
      <c r="P11" s="23">
        <f t="shared" si="3"/>
        <v>7.2367000000000008</v>
      </c>
      <c r="Q11" s="24">
        <f t="shared" si="4"/>
        <v>0.82360015174506829</v>
      </c>
    </row>
    <row r="12" spans="1:17" ht="14.1" customHeight="1" x14ac:dyDescent="0.25">
      <c r="A12" s="13"/>
      <c r="B12" s="13" t="s">
        <v>52</v>
      </c>
      <c r="C12" s="13">
        <v>0.17299999999999999</v>
      </c>
      <c r="D12" s="13">
        <v>0.26</v>
      </c>
      <c r="E12" s="13">
        <v>0.377</v>
      </c>
      <c r="F12" s="40">
        <v>131</v>
      </c>
      <c r="G12" s="13">
        <v>15</v>
      </c>
      <c r="H12" s="22"/>
      <c r="I12" s="13"/>
      <c r="J12" s="13"/>
      <c r="K12" s="13"/>
      <c r="L12" s="23">
        <f t="shared" si="11"/>
        <v>7.2280000000000006</v>
      </c>
      <c r="M12" s="23">
        <f t="shared" si="0"/>
        <v>4.3207999999999993</v>
      </c>
      <c r="N12" s="23">
        <f t="shared" si="1"/>
        <v>2.1897999999999995</v>
      </c>
      <c r="O12" s="23">
        <f t="shared" si="2"/>
        <v>6.5105999999999984</v>
      </c>
      <c r="P12" s="23">
        <f t="shared" si="3"/>
        <v>6.8692999999999991</v>
      </c>
      <c r="Q12" s="24">
        <f t="shared" si="4"/>
        <v>0.78656106870229003</v>
      </c>
    </row>
    <row r="13" spans="1:17" ht="14.1" customHeight="1" x14ac:dyDescent="0.25">
      <c r="A13" s="13"/>
      <c r="B13" s="13" t="s">
        <v>23</v>
      </c>
      <c r="C13" s="13">
        <v>0.23699999999999999</v>
      </c>
      <c r="D13" s="13">
        <v>0.34899999999999998</v>
      </c>
      <c r="E13" s="13">
        <v>0.497</v>
      </c>
      <c r="F13" s="40">
        <v>152.1</v>
      </c>
      <c r="G13" s="13">
        <v>30</v>
      </c>
      <c r="H13" s="22"/>
      <c r="I13" s="13"/>
      <c r="J13" s="13"/>
      <c r="K13" s="13"/>
      <c r="L13" s="23">
        <f t="shared" si="11"/>
        <v>9.7021999999999995</v>
      </c>
      <c r="M13" s="23">
        <f t="shared" si="0"/>
        <v>5.6719999999999997</v>
      </c>
      <c r="N13" s="23">
        <f t="shared" si="1"/>
        <v>3.0913999999999997</v>
      </c>
      <c r="O13" s="23">
        <f t="shared" si="2"/>
        <v>8.763399999999999</v>
      </c>
      <c r="P13" s="23">
        <f t="shared" si="3"/>
        <v>9.2327999999999992</v>
      </c>
      <c r="Q13" s="24">
        <f t="shared" si="4"/>
        <v>1.8210650887573965</v>
      </c>
    </row>
    <row r="14" spans="1:17" s="25" customFormat="1" ht="14.1" customHeight="1" x14ac:dyDescent="0.25">
      <c r="A14" s="27">
        <v>9</v>
      </c>
      <c r="B14" s="27" t="s">
        <v>25</v>
      </c>
      <c r="C14" s="27">
        <v>0.41299999999999998</v>
      </c>
      <c r="D14" s="27">
        <v>0.59099999999999997</v>
      </c>
      <c r="E14" s="27">
        <v>0.90100000000000002</v>
      </c>
      <c r="F14" s="27">
        <v>154.19999999999999</v>
      </c>
      <c r="G14" s="27">
        <v>15</v>
      </c>
      <c r="H14" s="27"/>
      <c r="I14" s="31" t="s">
        <v>50</v>
      </c>
      <c r="J14" s="27" t="s">
        <v>29</v>
      </c>
      <c r="K14" s="13"/>
      <c r="L14" s="23">
        <f t="shared" si="11"/>
        <v>16.4298</v>
      </c>
      <c r="M14" s="23">
        <f t="shared" si="0"/>
        <v>10.3276</v>
      </c>
      <c r="N14" s="23">
        <f t="shared" si="1"/>
        <v>5.222999999999999</v>
      </c>
      <c r="O14" s="23">
        <f t="shared" si="2"/>
        <v>15.550599999999999</v>
      </c>
      <c r="P14" s="23">
        <f t="shared" si="3"/>
        <v>15.9902</v>
      </c>
      <c r="Q14" s="24">
        <f t="shared" si="4"/>
        <v>1.5554669260700391</v>
      </c>
    </row>
    <row r="15" spans="1:17" s="25" customFormat="1" ht="14.1" customHeight="1" x14ac:dyDescent="0.25">
      <c r="A15" s="27"/>
      <c r="B15" s="27" t="s">
        <v>26</v>
      </c>
      <c r="C15" s="27">
        <v>0.224</v>
      </c>
      <c r="D15" s="27">
        <v>0.32100000000000001</v>
      </c>
      <c r="E15" s="27">
        <v>0.51</v>
      </c>
      <c r="F15" s="27">
        <v>161.6</v>
      </c>
      <c r="G15" s="27">
        <v>30</v>
      </c>
      <c r="H15" s="27"/>
      <c r="I15" s="31"/>
      <c r="J15" s="27"/>
      <c r="K15" s="13"/>
      <c r="L15" s="23">
        <f t="shared" si="11"/>
        <v>8.9238</v>
      </c>
      <c r="M15" s="23">
        <f t="shared" si="0"/>
        <v>5.8721999999999994</v>
      </c>
      <c r="N15" s="23">
        <f t="shared" si="1"/>
        <v>2.7325999999999997</v>
      </c>
      <c r="O15" s="23">
        <f t="shared" si="2"/>
        <v>8.6047999999999991</v>
      </c>
      <c r="P15" s="23">
        <f t="shared" si="3"/>
        <v>8.7642999999999986</v>
      </c>
      <c r="Q15" s="24">
        <f t="shared" si="4"/>
        <v>1.6270358910891087</v>
      </c>
    </row>
    <row r="16" spans="1:17" s="25" customFormat="1" ht="14.1" customHeight="1" x14ac:dyDescent="0.25">
      <c r="A16" s="27"/>
      <c r="B16" s="27" t="s">
        <v>22</v>
      </c>
      <c r="C16" s="27">
        <v>0.182</v>
      </c>
      <c r="D16" s="27">
        <v>0.25800000000000001</v>
      </c>
      <c r="E16" s="27">
        <v>0.39400000000000002</v>
      </c>
      <c r="F16" s="27">
        <v>125</v>
      </c>
      <c r="G16" s="27">
        <v>15</v>
      </c>
      <c r="H16" s="28"/>
      <c r="I16" s="27"/>
      <c r="J16" s="27"/>
      <c r="K16" s="13"/>
      <c r="L16" s="23">
        <f t="shared" si="11"/>
        <v>7.1724000000000006</v>
      </c>
      <c r="M16" s="23">
        <f t="shared" si="0"/>
        <v>4.5124000000000004</v>
      </c>
      <c r="N16" s="23">
        <f t="shared" si="1"/>
        <v>2.3159999999999998</v>
      </c>
      <c r="O16" s="23">
        <f t="shared" si="2"/>
        <v>6.8284000000000002</v>
      </c>
      <c r="P16" s="23">
        <f t="shared" si="3"/>
        <v>7.0004000000000008</v>
      </c>
      <c r="Q16" s="24">
        <f t="shared" si="4"/>
        <v>0.84004800000000013</v>
      </c>
    </row>
    <row r="17" spans="1:17" s="25" customFormat="1" ht="14.1" customHeight="1" x14ac:dyDescent="0.25">
      <c r="A17" s="27"/>
      <c r="B17" s="27" t="s">
        <v>44</v>
      </c>
      <c r="C17" s="27">
        <v>0.36699999999999999</v>
      </c>
      <c r="D17" s="27">
        <v>0.51300000000000001</v>
      </c>
      <c r="E17" s="27">
        <v>0.77300000000000002</v>
      </c>
      <c r="F17" s="27">
        <v>139.4</v>
      </c>
      <c r="G17" s="27">
        <v>15</v>
      </c>
      <c r="H17" s="27"/>
      <c r="I17" s="27"/>
      <c r="J17" s="27"/>
      <c r="K17" s="13"/>
      <c r="L17" s="23">
        <f t="shared" si="11"/>
        <v>14.2614</v>
      </c>
      <c r="M17" s="23">
        <f t="shared" si="0"/>
        <v>8.8262</v>
      </c>
      <c r="N17" s="23">
        <f t="shared" si="1"/>
        <v>4.7711999999999986</v>
      </c>
      <c r="O17" s="23">
        <f t="shared" si="2"/>
        <v>13.597399999999999</v>
      </c>
      <c r="P17" s="23">
        <f t="shared" si="3"/>
        <v>13.929399999999999</v>
      </c>
      <c r="Q17" s="24">
        <f>P17*G17/1000*1000/F17</f>
        <v>1.4988593974175035</v>
      </c>
    </row>
    <row r="18" spans="1:17" s="25" customFormat="1" ht="14.1" customHeight="1" x14ac:dyDescent="0.25">
      <c r="A18" s="27"/>
      <c r="B18" s="27" t="s">
        <v>40</v>
      </c>
      <c r="C18" s="27">
        <v>0.311</v>
      </c>
      <c r="D18" s="27">
        <v>0.44</v>
      </c>
      <c r="E18" s="27">
        <v>0.66800000000000004</v>
      </c>
      <c r="F18" s="27">
        <v>131.30000000000001</v>
      </c>
      <c r="G18" s="27">
        <v>15</v>
      </c>
      <c r="H18" s="27"/>
      <c r="I18" s="27"/>
      <c r="J18" s="27"/>
      <c r="K18" s="13"/>
      <c r="L18" s="23">
        <f t="shared" ref="L18:L23" si="23">27.8*D18</f>
        <v>12.232000000000001</v>
      </c>
      <c r="M18" s="23">
        <f t="shared" ref="M18:M23" si="24">12.7*E18-2.7*C18</f>
        <v>7.6438999999999995</v>
      </c>
      <c r="N18" s="23">
        <f t="shared" ref="N18:N23" si="25">22.9*C18-4.7*E18</f>
        <v>3.9822999999999991</v>
      </c>
      <c r="O18" s="23">
        <f t="shared" ref="O18:O23" si="26">M18+N18</f>
        <v>11.626199999999999</v>
      </c>
      <c r="P18" s="23">
        <f t="shared" ref="P18:P23" si="27">AVERAGE(O18,L18)</f>
        <v>11.9291</v>
      </c>
      <c r="Q18" s="24">
        <f t="shared" ref="Q18:Q23" si="28">P18*G18/1000*1000/F18</f>
        <v>1.3628065498857576</v>
      </c>
    </row>
    <row r="19" spans="1:17" ht="14.1" customHeight="1" x14ac:dyDescent="0.25">
      <c r="A19" s="13">
        <v>7</v>
      </c>
      <c r="B19" s="13" t="s">
        <v>41</v>
      </c>
      <c r="C19" s="13">
        <v>0.32200000000000001</v>
      </c>
      <c r="D19" s="13">
        <v>0.48799999999999999</v>
      </c>
      <c r="E19" s="13">
        <v>0.78400000000000003</v>
      </c>
      <c r="F19" s="13">
        <v>139</v>
      </c>
      <c r="G19" s="13">
        <v>15</v>
      </c>
      <c r="H19" s="13"/>
      <c r="I19" s="30" t="s">
        <v>50</v>
      </c>
      <c r="J19" s="13" t="s">
        <v>29</v>
      </c>
      <c r="K19" s="13"/>
      <c r="L19" s="23">
        <f t="shared" si="23"/>
        <v>13.5664</v>
      </c>
      <c r="M19" s="23">
        <f t="shared" si="24"/>
        <v>9.0873999999999988</v>
      </c>
      <c r="N19" s="23">
        <f t="shared" si="25"/>
        <v>3.6890000000000001</v>
      </c>
      <c r="O19" s="23">
        <f t="shared" si="26"/>
        <v>12.776399999999999</v>
      </c>
      <c r="P19" s="23">
        <f t="shared" si="27"/>
        <v>13.171399999999998</v>
      </c>
      <c r="Q19" s="24">
        <f t="shared" si="28"/>
        <v>1.4213741007194243</v>
      </c>
    </row>
    <row r="20" spans="1:17" ht="14.1" customHeight="1" x14ac:dyDescent="0.25">
      <c r="A20" s="13"/>
      <c r="B20" s="13" t="s">
        <v>42</v>
      </c>
      <c r="C20" s="13">
        <v>0.29199999999999998</v>
      </c>
      <c r="D20" s="13">
        <v>0.44</v>
      </c>
      <c r="E20" s="13">
        <v>0.70099999999999996</v>
      </c>
      <c r="F20" s="13">
        <v>133</v>
      </c>
      <c r="G20" s="13">
        <v>15</v>
      </c>
      <c r="H20" s="13"/>
      <c r="I20" s="30"/>
      <c r="J20" s="13"/>
      <c r="K20" s="13"/>
      <c r="L20" s="23">
        <f t="shared" si="23"/>
        <v>12.232000000000001</v>
      </c>
      <c r="M20" s="23">
        <f t="shared" si="24"/>
        <v>8.1143000000000001</v>
      </c>
      <c r="N20" s="23">
        <f t="shared" si="25"/>
        <v>3.3920999999999992</v>
      </c>
      <c r="O20" s="23">
        <f t="shared" si="26"/>
        <v>11.506399999999999</v>
      </c>
      <c r="P20" s="23">
        <f t="shared" si="27"/>
        <v>11.869199999999999</v>
      </c>
      <c r="Q20" s="24">
        <f t="shared" si="28"/>
        <v>1.3386315789473684</v>
      </c>
    </row>
    <row r="21" spans="1:17" ht="9.6" customHeight="1" x14ac:dyDescent="0.25">
      <c r="A21" s="13"/>
      <c r="B21" s="13" t="s">
        <v>55</v>
      </c>
      <c r="C21" s="13">
        <v>0.25900000000000001</v>
      </c>
      <c r="D21" s="13">
        <v>0.38900000000000001</v>
      </c>
      <c r="E21" s="13">
        <v>0.61399999999999999</v>
      </c>
      <c r="F21" s="13">
        <v>125</v>
      </c>
      <c r="G21" s="13">
        <v>15</v>
      </c>
      <c r="H21" s="13"/>
      <c r="I21" s="30"/>
      <c r="J21" s="13"/>
      <c r="K21" s="13"/>
      <c r="L21" s="23">
        <f t="shared" ref="L21" si="29">27.8*D21</f>
        <v>10.814200000000001</v>
      </c>
      <c r="M21" s="23">
        <f t="shared" ref="M21" si="30">12.7*E21-2.7*C21</f>
        <v>7.0984999999999996</v>
      </c>
      <c r="N21" s="23">
        <f t="shared" ref="N21" si="31">22.9*C21-4.7*E21</f>
        <v>3.0452999999999997</v>
      </c>
      <c r="O21" s="23">
        <f t="shared" ref="O21" si="32">M21+N21</f>
        <v>10.143799999999999</v>
      </c>
      <c r="P21" s="23">
        <f t="shared" ref="P21" si="33">AVERAGE(O21,L21)</f>
        <v>10.478999999999999</v>
      </c>
      <c r="Q21" s="24">
        <f t="shared" ref="Q21" si="34">P21*G21/1000*1000/F21</f>
        <v>1.2574799999999999</v>
      </c>
    </row>
    <row r="22" spans="1:17" ht="14.1" customHeight="1" x14ac:dyDescent="0.25">
      <c r="A22" s="13"/>
      <c r="B22" s="13" t="s">
        <v>22</v>
      </c>
      <c r="C22" s="13">
        <v>0.23400000000000001</v>
      </c>
      <c r="D22" s="13">
        <v>0.34899999999999998</v>
      </c>
      <c r="E22" s="13">
        <v>0.53500000000000003</v>
      </c>
      <c r="F22" s="13">
        <v>131.19999999999999</v>
      </c>
      <c r="G22" s="13">
        <v>15</v>
      </c>
      <c r="H22" s="26"/>
      <c r="I22" s="13"/>
      <c r="J22" s="13"/>
      <c r="K22" s="13"/>
      <c r="L22" s="23">
        <f t="shared" si="23"/>
        <v>9.7021999999999995</v>
      </c>
      <c r="M22" s="23">
        <f t="shared" si="24"/>
        <v>6.1627000000000001</v>
      </c>
      <c r="N22" s="23">
        <f t="shared" si="25"/>
        <v>2.8440999999999996</v>
      </c>
      <c r="O22" s="23">
        <f t="shared" si="26"/>
        <v>9.0068000000000001</v>
      </c>
      <c r="P22" s="23">
        <f t="shared" si="27"/>
        <v>9.3544999999999998</v>
      </c>
      <c r="Q22" s="24">
        <f t="shared" si="28"/>
        <v>1.0694931402439025</v>
      </c>
    </row>
    <row r="23" spans="1:17" ht="14.1" customHeight="1" x14ac:dyDescent="0.25">
      <c r="A23" s="13"/>
      <c r="B23" s="13" t="s">
        <v>23</v>
      </c>
      <c r="C23" s="13">
        <v>0.188</v>
      </c>
      <c r="D23" s="13">
        <v>0.28199999999999997</v>
      </c>
      <c r="E23" s="13">
        <v>0.434</v>
      </c>
      <c r="F23" s="13">
        <v>136.19999999999999</v>
      </c>
      <c r="G23" s="13">
        <v>30</v>
      </c>
      <c r="H23" s="13"/>
      <c r="I23" s="13"/>
      <c r="J23" s="13"/>
      <c r="K23" s="13"/>
      <c r="L23" s="23">
        <f t="shared" si="23"/>
        <v>7.839599999999999</v>
      </c>
      <c r="M23" s="23">
        <f t="shared" si="24"/>
        <v>5.0042</v>
      </c>
      <c r="N23" s="23">
        <f t="shared" si="25"/>
        <v>2.2654000000000001</v>
      </c>
      <c r="O23" s="23">
        <f t="shared" si="26"/>
        <v>7.2696000000000005</v>
      </c>
      <c r="P23" s="23">
        <f t="shared" si="27"/>
        <v>7.5545999999999998</v>
      </c>
      <c r="Q23" s="24">
        <f t="shared" si="28"/>
        <v>1.6640088105726873</v>
      </c>
    </row>
    <row r="24" spans="1:17" s="21" customFormat="1" ht="14.1" customHeight="1" x14ac:dyDescent="0.25">
      <c r="A24" s="27">
        <v>5</v>
      </c>
      <c r="B24" s="27" t="s">
        <v>41</v>
      </c>
      <c r="C24" s="27">
        <v>0.28699999999999998</v>
      </c>
      <c r="D24" s="27">
        <v>0.437</v>
      </c>
      <c r="E24" s="27">
        <v>0.64700000000000002</v>
      </c>
      <c r="F24" s="39">
        <v>119.2</v>
      </c>
      <c r="G24" s="27">
        <v>15</v>
      </c>
      <c r="H24" s="27"/>
      <c r="I24" s="31">
        <v>43018</v>
      </c>
      <c r="J24" s="27" t="s">
        <v>29</v>
      </c>
      <c r="K24" s="13"/>
      <c r="L24" s="23">
        <f>27.8*D24</f>
        <v>12.1486</v>
      </c>
      <c r="M24" s="23">
        <f t="shared" ref="M24" si="35">12.7*E24-2.7*C24</f>
        <v>7.4419999999999993</v>
      </c>
      <c r="N24" s="23">
        <f t="shared" ref="N24" si="36">22.9*C24-4.7*E24</f>
        <v>3.5313999999999992</v>
      </c>
      <c r="O24" s="23">
        <f t="shared" ref="O24" si="37">M24+N24</f>
        <v>10.973399999999998</v>
      </c>
      <c r="P24" s="23">
        <f t="shared" ref="P24" si="38">AVERAGE(O24,L24)</f>
        <v>11.561</v>
      </c>
      <c r="Q24" s="24">
        <f t="shared" ref="Q24" si="39">P24*G24/1000*1000/F24</f>
        <v>1.4548238255033556</v>
      </c>
    </row>
    <row r="25" spans="1:17" s="21" customFormat="1" ht="14.1" customHeight="1" x14ac:dyDescent="0.25">
      <c r="A25" s="27"/>
      <c r="B25" s="27" t="s">
        <v>42</v>
      </c>
      <c r="C25" s="27">
        <v>0.31900000000000001</v>
      </c>
      <c r="D25" s="27">
        <v>0.48699999999999999</v>
      </c>
      <c r="E25" s="27">
        <v>0.71099999999999997</v>
      </c>
      <c r="F25" s="39">
        <v>132.80000000000001</v>
      </c>
      <c r="G25" s="27">
        <v>15</v>
      </c>
      <c r="H25" s="27"/>
      <c r="I25" s="31"/>
      <c r="J25" s="27"/>
      <c r="K25" s="13"/>
      <c r="L25" s="23">
        <f t="shared" ref="L25" si="40">27.8*D25</f>
        <v>13.538600000000001</v>
      </c>
      <c r="M25" s="23">
        <f t="shared" ref="M25" si="41">12.7*E25-2.7*C25</f>
        <v>8.1683999999999983</v>
      </c>
      <c r="N25" s="23">
        <f t="shared" ref="N25" si="42">22.9*C25-4.7*E25</f>
        <v>3.9633999999999996</v>
      </c>
      <c r="O25" s="23">
        <f t="shared" ref="O25" si="43">M25+N25</f>
        <v>12.131799999999998</v>
      </c>
      <c r="P25" s="23">
        <f t="shared" ref="P25" si="44">AVERAGE(O25,L25)</f>
        <v>12.8352</v>
      </c>
      <c r="Q25" s="24">
        <f t="shared" ref="Q25" si="45">P25*G25/1000*1000/F25</f>
        <v>1.4497590361445782</v>
      </c>
    </row>
    <row r="26" spans="1:17" s="21" customFormat="1" ht="14.1" customHeight="1" x14ac:dyDescent="0.25">
      <c r="A26" s="27"/>
      <c r="B26" s="27" t="s">
        <v>63</v>
      </c>
      <c r="C26" s="27">
        <v>0.17199999999999999</v>
      </c>
      <c r="D26" s="27">
        <v>0.254</v>
      </c>
      <c r="E26" s="27">
        <v>0.36099999999999999</v>
      </c>
      <c r="F26" s="39">
        <v>115.5</v>
      </c>
      <c r="G26" s="27">
        <v>15</v>
      </c>
      <c r="H26" s="28"/>
      <c r="I26" s="27"/>
      <c r="J26" s="27"/>
      <c r="K26" s="13"/>
      <c r="L26" s="23">
        <f>27.8*D26</f>
        <v>7.0612000000000004</v>
      </c>
      <c r="M26" s="23">
        <f t="shared" ref="M26:M32" si="46">12.7*E26-2.7*C26</f>
        <v>4.1202999999999994</v>
      </c>
      <c r="N26" s="23">
        <f t="shared" ref="N26:N32" si="47">22.9*C26-4.7*E26</f>
        <v>2.2420999999999998</v>
      </c>
      <c r="O26" s="23">
        <f t="shared" ref="O26:O32" si="48">M26+N26</f>
        <v>6.3623999999999992</v>
      </c>
      <c r="P26" s="23">
        <f t="shared" ref="P26:P32" si="49">AVERAGE(O26,L26)</f>
        <v>6.7118000000000002</v>
      </c>
      <c r="Q26" s="24">
        <f t="shared" ref="Q26:Q31" si="50">P26*G26/1000*1000/F26</f>
        <v>0.87166233766233769</v>
      </c>
    </row>
    <row r="27" spans="1:17" s="21" customFormat="1" ht="14.1" customHeight="1" x14ac:dyDescent="0.25">
      <c r="A27" s="27"/>
      <c r="B27" s="27" t="s">
        <v>64</v>
      </c>
      <c r="C27" s="27">
        <v>0.26900000000000002</v>
      </c>
      <c r="D27" s="27">
        <v>0.40600000000000003</v>
      </c>
      <c r="E27" s="27">
        <v>0.66700000000000004</v>
      </c>
      <c r="F27" s="39">
        <v>124.4</v>
      </c>
      <c r="G27" s="27">
        <v>15</v>
      </c>
      <c r="H27" s="27"/>
      <c r="I27" s="27"/>
      <c r="J27" s="27"/>
      <c r="K27" s="13"/>
      <c r="L27" s="23">
        <f t="shared" ref="L27:L32" si="51">27.8*D27</f>
        <v>11.286800000000001</v>
      </c>
      <c r="M27" s="23">
        <f t="shared" si="46"/>
        <v>7.7446000000000002</v>
      </c>
      <c r="N27" s="23">
        <f t="shared" si="47"/>
        <v>3.0251999999999994</v>
      </c>
      <c r="O27" s="23">
        <f t="shared" si="48"/>
        <v>10.7698</v>
      </c>
      <c r="P27" s="23">
        <f t="shared" si="49"/>
        <v>11.028300000000002</v>
      </c>
      <c r="Q27" s="24">
        <f t="shared" si="50"/>
        <v>1.3297789389067525</v>
      </c>
    </row>
    <row r="28" spans="1:17" s="21" customFormat="1" ht="14.1" customHeight="1" x14ac:dyDescent="0.25">
      <c r="A28" s="13">
        <v>7</v>
      </c>
      <c r="B28" s="13" t="s">
        <v>41</v>
      </c>
      <c r="C28" s="13">
        <v>0.19</v>
      </c>
      <c r="D28" s="13">
        <v>0.28899999999999998</v>
      </c>
      <c r="E28" s="13">
        <v>0.47099999999999997</v>
      </c>
      <c r="F28" s="13">
        <v>138</v>
      </c>
      <c r="G28" s="13">
        <v>30</v>
      </c>
      <c r="H28" s="13"/>
      <c r="I28" s="30">
        <v>43018</v>
      </c>
      <c r="J28" s="13" t="s">
        <v>29</v>
      </c>
      <c r="K28" s="13"/>
      <c r="L28" s="23">
        <f t="shared" si="51"/>
        <v>8.0342000000000002</v>
      </c>
      <c r="M28" s="23">
        <f t="shared" si="46"/>
        <v>5.4686999999999992</v>
      </c>
      <c r="N28" s="23">
        <f t="shared" si="47"/>
        <v>2.1373000000000002</v>
      </c>
      <c r="O28" s="23">
        <f t="shared" si="48"/>
        <v>7.6059999999999999</v>
      </c>
      <c r="P28" s="23">
        <f t="shared" si="49"/>
        <v>7.8201000000000001</v>
      </c>
      <c r="Q28" s="24">
        <f t="shared" si="50"/>
        <v>1.7000217391304349</v>
      </c>
    </row>
    <row r="29" spans="1:17" s="21" customFormat="1" ht="13.8" customHeight="1" x14ac:dyDescent="0.25">
      <c r="A29" s="27">
        <v>8</v>
      </c>
      <c r="B29" s="27" t="s">
        <v>41</v>
      </c>
      <c r="C29" s="27">
        <v>0.215</v>
      </c>
      <c r="D29" s="27">
        <v>0.318</v>
      </c>
      <c r="E29" s="27">
        <v>0.51700000000000002</v>
      </c>
      <c r="F29" s="39">
        <v>137</v>
      </c>
      <c r="G29" s="27">
        <v>30</v>
      </c>
      <c r="H29" s="27"/>
      <c r="I29" s="31">
        <v>43018</v>
      </c>
      <c r="J29" s="27" t="s">
        <v>29</v>
      </c>
      <c r="K29" s="13"/>
      <c r="L29" s="23">
        <f t="shared" si="51"/>
        <v>8.8404000000000007</v>
      </c>
      <c r="M29" s="23">
        <f t="shared" si="46"/>
        <v>5.9854000000000003</v>
      </c>
      <c r="N29" s="23">
        <f t="shared" si="47"/>
        <v>2.4935999999999998</v>
      </c>
      <c r="O29" s="23">
        <f t="shared" si="48"/>
        <v>8.4789999999999992</v>
      </c>
      <c r="P29" s="23">
        <f t="shared" si="49"/>
        <v>8.6597000000000008</v>
      </c>
      <c r="Q29" s="24">
        <f t="shared" si="50"/>
        <v>1.8962846715328472</v>
      </c>
    </row>
    <row r="30" spans="1:17" s="21" customFormat="1" ht="14.1" customHeight="1" x14ac:dyDescent="0.25">
      <c r="A30" s="27"/>
      <c r="B30" s="27" t="s">
        <v>42</v>
      </c>
      <c r="C30" s="27">
        <v>0.23899999999999999</v>
      </c>
      <c r="D30" s="27">
        <v>0.36</v>
      </c>
      <c r="E30" s="27">
        <v>0.59699999999999998</v>
      </c>
      <c r="F30" s="39">
        <v>141.9</v>
      </c>
      <c r="G30" s="27">
        <v>30</v>
      </c>
      <c r="H30" s="27"/>
      <c r="I30" s="31"/>
      <c r="J30" s="27"/>
      <c r="K30" s="13"/>
      <c r="L30" s="23">
        <f t="shared" si="51"/>
        <v>10.007999999999999</v>
      </c>
      <c r="M30" s="23">
        <f t="shared" si="46"/>
        <v>6.9365999999999994</v>
      </c>
      <c r="N30" s="23">
        <f t="shared" si="47"/>
        <v>2.6671999999999998</v>
      </c>
      <c r="O30" s="23">
        <f t="shared" si="48"/>
        <v>9.6037999999999997</v>
      </c>
      <c r="P30" s="23">
        <f t="shared" si="49"/>
        <v>9.8058999999999994</v>
      </c>
      <c r="Q30" s="24">
        <f t="shared" si="50"/>
        <v>2.0731289640591961</v>
      </c>
    </row>
    <row r="31" spans="1:17" s="21" customFormat="1" ht="14.1" customHeight="1" x14ac:dyDescent="0.25">
      <c r="A31" s="27"/>
      <c r="B31" s="27" t="s">
        <v>63</v>
      </c>
      <c r="C31" s="27">
        <v>0.25700000000000001</v>
      </c>
      <c r="D31" s="27">
        <v>0.372</v>
      </c>
      <c r="E31" s="27">
        <v>0.57799999999999996</v>
      </c>
      <c r="F31" s="39">
        <v>150</v>
      </c>
      <c r="G31" s="27">
        <v>15</v>
      </c>
      <c r="H31" s="28"/>
      <c r="I31" s="27"/>
      <c r="J31" s="27"/>
      <c r="K31" s="13"/>
      <c r="L31" s="23">
        <f t="shared" si="51"/>
        <v>10.3416</v>
      </c>
      <c r="M31" s="23">
        <f t="shared" si="46"/>
        <v>6.6466999999999992</v>
      </c>
      <c r="N31" s="23">
        <f t="shared" si="47"/>
        <v>3.1686999999999999</v>
      </c>
      <c r="O31" s="23">
        <f t="shared" si="48"/>
        <v>9.8153999999999986</v>
      </c>
      <c r="P31" s="23">
        <f t="shared" si="49"/>
        <v>10.078499999999998</v>
      </c>
      <c r="Q31" s="24">
        <f t="shared" si="50"/>
        <v>1.0078499999999999</v>
      </c>
    </row>
    <row r="32" spans="1:17" s="21" customFormat="1" ht="14.1" customHeight="1" x14ac:dyDescent="0.25">
      <c r="A32" s="27"/>
      <c r="B32" s="27" t="s">
        <v>64</v>
      </c>
      <c r="C32" s="27">
        <v>0.36099999999999999</v>
      </c>
      <c r="D32" s="27">
        <v>0.53800000000000003</v>
      </c>
      <c r="E32" s="27">
        <v>0.872</v>
      </c>
      <c r="F32" s="39">
        <v>152.80000000000001</v>
      </c>
      <c r="G32" s="27">
        <v>15</v>
      </c>
      <c r="H32" s="27"/>
      <c r="I32" s="27"/>
      <c r="J32" s="27"/>
      <c r="K32" s="13"/>
      <c r="L32" s="23">
        <f t="shared" si="51"/>
        <v>14.956400000000002</v>
      </c>
      <c r="M32" s="23">
        <f t="shared" si="46"/>
        <v>10.099699999999999</v>
      </c>
      <c r="N32" s="23">
        <f t="shared" si="47"/>
        <v>4.1684999999999999</v>
      </c>
      <c r="O32" s="23">
        <f t="shared" si="48"/>
        <v>14.268199999999998</v>
      </c>
      <c r="P32" s="23">
        <f t="shared" si="49"/>
        <v>14.612300000000001</v>
      </c>
      <c r="Q32" s="24">
        <f>P32*G32/1000*1000/F32</f>
        <v>1.4344535340314135</v>
      </c>
    </row>
    <row r="33" spans="1:17" s="21" customFormat="1" ht="14.1" customHeight="1" x14ac:dyDescent="0.25">
      <c r="A33" s="13">
        <v>12</v>
      </c>
      <c r="B33" s="13" t="s">
        <v>41</v>
      </c>
      <c r="C33" s="13">
        <v>0.32</v>
      </c>
      <c r="D33" s="13">
        <v>0.45400000000000001</v>
      </c>
      <c r="E33" s="13">
        <v>0.71199999999999997</v>
      </c>
      <c r="F33" s="40">
        <v>142</v>
      </c>
      <c r="G33" s="13">
        <v>15</v>
      </c>
      <c r="H33" s="13"/>
      <c r="I33" s="30">
        <v>43018</v>
      </c>
      <c r="J33" s="13" t="s">
        <v>29</v>
      </c>
      <c r="K33" s="13"/>
      <c r="L33" s="23">
        <f t="shared" ref="L33:L37" si="52">27.8*D33</f>
        <v>12.6212</v>
      </c>
      <c r="M33" s="23">
        <f t="shared" ref="M33:M37" si="53">12.7*E33-2.7*C33</f>
        <v>8.1783999999999981</v>
      </c>
      <c r="N33" s="23">
        <f t="shared" ref="N33:N37" si="54">22.9*C33-4.7*E33</f>
        <v>3.9815999999999994</v>
      </c>
      <c r="O33" s="23">
        <f t="shared" ref="O33:O37" si="55">M33+N33</f>
        <v>12.159999999999997</v>
      </c>
      <c r="P33" s="23">
        <f t="shared" ref="P33:P37" si="56">AVERAGE(O33,L33)</f>
        <v>12.390599999999999</v>
      </c>
      <c r="Q33" s="24">
        <f t="shared" ref="Q33:Q37" si="57">P33*G33/1000*1000/F33</f>
        <v>1.3088661971830984</v>
      </c>
    </row>
    <row r="34" spans="1:17" s="21" customFormat="1" ht="14.1" customHeight="1" x14ac:dyDescent="0.25">
      <c r="A34" s="13"/>
      <c r="B34" s="13" t="s">
        <v>42</v>
      </c>
      <c r="C34" s="13">
        <v>0.40699999999999997</v>
      </c>
      <c r="D34" s="13">
        <v>0.57799999999999996</v>
      </c>
      <c r="E34" s="13">
        <v>0.89600000000000002</v>
      </c>
      <c r="F34" s="40">
        <v>131</v>
      </c>
      <c r="G34" s="13">
        <v>15</v>
      </c>
      <c r="H34" s="13"/>
      <c r="I34" s="30"/>
      <c r="J34" s="13"/>
      <c r="K34" s="13"/>
      <c r="L34" s="23">
        <f t="shared" si="52"/>
        <v>16.0684</v>
      </c>
      <c r="M34" s="23">
        <f t="shared" si="53"/>
        <v>10.280299999999999</v>
      </c>
      <c r="N34" s="23">
        <f t="shared" si="54"/>
        <v>5.1090999999999998</v>
      </c>
      <c r="O34" s="23">
        <f t="shared" si="55"/>
        <v>15.389399999999998</v>
      </c>
      <c r="P34" s="23">
        <f t="shared" si="56"/>
        <v>15.728899999999999</v>
      </c>
      <c r="Q34" s="24">
        <f t="shared" si="57"/>
        <v>1.8010190839694655</v>
      </c>
    </row>
    <row r="35" spans="1:17" s="21" customFormat="1" ht="14.1" customHeight="1" x14ac:dyDescent="0.25">
      <c r="A35" s="13"/>
      <c r="B35" s="13" t="s">
        <v>22</v>
      </c>
      <c r="C35" s="13">
        <v>0.161</v>
      </c>
      <c r="D35" s="13">
        <v>0.22900000000000001</v>
      </c>
      <c r="E35" s="13">
        <v>0.376</v>
      </c>
      <c r="F35" s="13">
        <v>152.80000000000001</v>
      </c>
      <c r="G35" s="13">
        <v>15</v>
      </c>
      <c r="H35" s="26"/>
      <c r="I35" s="13"/>
      <c r="J35" s="13"/>
      <c r="K35" s="13"/>
      <c r="L35" s="23">
        <f t="shared" si="52"/>
        <v>6.3662000000000001</v>
      </c>
      <c r="M35" s="23">
        <f t="shared" si="53"/>
        <v>4.3404999999999996</v>
      </c>
      <c r="N35" s="23">
        <f t="shared" si="54"/>
        <v>1.9197</v>
      </c>
      <c r="O35" s="23">
        <f t="shared" si="55"/>
        <v>6.2601999999999993</v>
      </c>
      <c r="P35" s="23">
        <f t="shared" si="56"/>
        <v>6.3132000000000001</v>
      </c>
      <c r="Q35" s="24">
        <f t="shared" si="57"/>
        <v>0.61975130890052355</v>
      </c>
    </row>
    <row r="36" spans="1:17" s="21" customFormat="1" ht="14.1" customHeight="1" x14ac:dyDescent="0.25">
      <c r="A36" s="13"/>
      <c r="B36" s="13" t="s">
        <v>23</v>
      </c>
      <c r="C36" s="13">
        <v>0.313</v>
      </c>
      <c r="D36" s="13">
        <v>0.437</v>
      </c>
      <c r="E36" s="13">
        <v>0.68100000000000005</v>
      </c>
      <c r="F36" s="13">
        <v>150</v>
      </c>
      <c r="G36" s="13">
        <v>15</v>
      </c>
      <c r="H36" s="13"/>
      <c r="I36" s="13"/>
      <c r="J36" s="13"/>
      <c r="K36" s="13"/>
      <c r="L36" s="23">
        <f t="shared" si="52"/>
        <v>12.1486</v>
      </c>
      <c r="M36" s="23">
        <f t="shared" si="53"/>
        <v>7.8035999999999994</v>
      </c>
      <c r="N36" s="23">
        <f t="shared" si="54"/>
        <v>3.9669999999999996</v>
      </c>
      <c r="O36" s="23">
        <f t="shared" si="55"/>
        <v>11.770599999999998</v>
      </c>
      <c r="P36" s="23">
        <f t="shared" si="56"/>
        <v>11.959599999999998</v>
      </c>
      <c r="Q36" s="24">
        <f t="shared" si="57"/>
        <v>1.1959599999999999</v>
      </c>
    </row>
    <row r="37" spans="1:17" s="21" customFormat="1" ht="14.1" customHeight="1" x14ac:dyDescent="0.25">
      <c r="A37" s="27">
        <v>14</v>
      </c>
      <c r="B37" s="27" t="s">
        <v>41</v>
      </c>
      <c r="C37" s="27">
        <v>0.33500000000000002</v>
      </c>
      <c r="D37" s="27">
        <v>0.47499999999999998</v>
      </c>
      <c r="E37" s="27">
        <v>0.74399999999999999</v>
      </c>
      <c r="F37" s="39">
        <v>142</v>
      </c>
      <c r="G37" s="27">
        <v>15</v>
      </c>
      <c r="H37" s="27"/>
      <c r="I37" s="31">
        <v>43018</v>
      </c>
      <c r="J37" s="27" t="s">
        <v>29</v>
      </c>
      <c r="K37" s="13"/>
      <c r="L37" s="23">
        <f t="shared" si="52"/>
        <v>13.205</v>
      </c>
      <c r="M37" s="23">
        <f t="shared" si="53"/>
        <v>8.544299999999998</v>
      </c>
      <c r="N37" s="23">
        <f t="shared" si="54"/>
        <v>4.1746999999999996</v>
      </c>
      <c r="O37" s="23">
        <f t="shared" si="55"/>
        <v>12.718999999999998</v>
      </c>
      <c r="P37" s="23">
        <f t="shared" si="56"/>
        <v>12.962</v>
      </c>
      <c r="Q37" s="24">
        <f t="shared" si="57"/>
        <v>1.369225352112676</v>
      </c>
    </row>
    <row r="38" spans="1:17" s="21" customFormat="1" ht="14.1" customHeight="1" x14ac:dyDescent="0.25">
      <c r="A38" s="27"/>
      <c r="B38" s="27" t="s">
        <v>63</v>
      </c>
      <c r="C38" s="27">
        <v>0.14099999999999999</v>
      </c>
      <c r="D38" s="27">
        <v>0.20100000000000001</v>
      </c>
      <c r="E38" s="27">
        <v>0.33500000000000002</v>
      </c>
      <c r="F38" s="39">
        <v>139</v>
      </c>
      <c r="G38" s="27">
        <v>15</v>
      </c>
      <c r="H38" s="28"/>
      <c r="I38" s="27"/>
      <c r="J38" s="27"/>
      <c r="K38" s="13"/>
      <c r="L38" s="23">
        <f t="shared" ref="L38:L40" si="58">27.8*D38</f>
        <v>5.5878000000000005</v>
      </c>
      <c r="M38" s="23">
        <f t="shared" ref="M38:M40" si="59">12.7*E38-2.7*C38</f>
        <v>3.8738000000000001</v>
      </c>
      <c r="N38" s="23">
        <f t="shared" ref="N38:N40" si="60">22.9*C38-4.7*E38</f>
        <v>1.6543999999999992</v>
      </c>
      <c r="O38" s="23">
        <f t="shared" ref="O38:O40" si="61">M38+N38</f>
        <v>5.5281999999999991</v>
      </c>
      <c r="P38" s="23">
        <f t="shared" ref="P38:P40" si="62">AVERAGE(O38,L38)</f>
        <v>5.5579999999999998</v>
      </c>
      <c r="Q38" s="24">
        <f t="shared" ref="Q38:Q40" si="63">P38*G38/1000*1000/F38</f>
        <v>0.59978417266187056</v>
      </c>
    </row>
    <row r="39" spans="1:17" ht="14.1" customHeight="1" x14ac:dyDescent="0.25">
      <c r="A39" s="27"/>
      <c r="B39" s="27" t="s">
        <v>64</v>
      </c>
      <c r="C39" s="27">
        <v>0.25700000000000001</v>
      </c>
      <c r="D39" s="27">
        <v>0.377</v>
      </c>
      <c r="E39" s="27">
        <v>0.55000000000000004</v>
      </c>
      <c r="F39" s="39">
        <v>132</v>
      </c>
      <c r="G39" s="27">
        <v>15</v>
      </c>
      <c r="H39" s="27"/>
      <c r="I39" s="27"/>
      <c r="J39" s="27"/>
      <c r="K39" s="13"/>
      <c r="L39" s="23">
        <f t="shared" si="58"/>
        <v>10.480600000000001</v>
      </c>
      <c r="M39" s="23">
        <f t="shared" si="59"/>
        <v>6.2911000000000001</v>
      </c>
      <c r="N39" s="23">
        <f t="shared" si="60"/>
        <v>3.3002999999999996</v>
      </c>
      <c r="O39" s="23">
        <f t="shared" si="61"/>
        <v>9.5914000000000001</v>
      </c>
      <c r="P39" s="23">
        <f t="shared" si="62"/>
        <v>10.036000000000001</v>
      </c>
      <c r="Q39" s="24">
        <f t="shared" si="63"/>
        <v>1.1404545454545456</v>
      </c>
    </row>
    <row r="40" spans="1:17" ht="14.1" customHeight="1" x14ac:dyDescent="0.25">
      <c r="A40" s="13">
        <v>16</v>
      </c>
      <c r="B40" s="13" t="s">
        <v>41</v>
      </c>
      <c r="C40" s="13">
        <v>0.20100000000000001</v>
      </c>
      <c r="D40" s="13">
        <v>0.30599999999999999</v>
      </c>
      <c r="E40" s="13">
        <v>0.48799999999999999</v>
      </c>
      <c r="F40" s="13">
        <v>133</v>
      </c>
      <c r="G40" s="13">
        <v>30</v>
      </c>
      <c r="H40" s="13"/>
      <c r="I40" s="30">
        <v>43018</v>
      </c>
      <c r="J40" s="13" t="s">
        <v>29</v>
      </c>
      <c r="K40" s="13"/>
      <c r="L40" s="23">
        <f t="shared" si="58"/>
        <v>8.5068000000000001</v>
      </c>
      <c r="M40" s="23">
        <f t="shared" si="59"/>
        <v>5.6548999999999996</v>
      </c>
      <c r="N40" s="23">
        <f t="shared" si="60"/>
        <v>2.3092999999999999</v>
      </c>
      <c r="O40" s="23">
        <f t="shared" si="61"/>
        <v>7.9641999999999999</v>
      </c>
      <c r="P40" s="23">
        <f t="shared" si="62"/>
        <v>8.2355</v>
      </c>
      <c r="Q40" s="24">
        <f t="shared" si="63"/>
        <v>1.8576315789473683</v>
      </c>
    </row>
    <row r="41" spans="1:17" ht="14.1" customHeight="1" x14ac:dyDescent="0.25">
      <c r="A41" s="13"/>
      <c r="B41" s="13" t="s">
        <v>42</v>
      </c>
      <c r="C41" s="13">
        <v>0.19800000000000001</v>
      </c>
      <c r="D41" s="13">
        <v>0.3</v>
      </c>
      <c r="E41" s="13">
        <v>0.47799999999999998</v>
      </c>
      <c r="F41" s="13">
        <v>126.6</v>
      </c>
      <c r="G41" s="13">
        <v>30</v>
      </c>
      <c r="H41" s="13"/>
      <c r="I41" s="30"/>
      <c r="J41" s="13"/>
      <c r="K41" s="13"/>
      <c r="L41" s="23">
        <f t="shared" ref="L41" si="64">27.8*D41</f>
        <v>8.34</v>
      </c>
      <c r="M41" s="23">
        <f t="shared" ref="M41" si="65">12.7*E41-2.7*C41</f>
        <v>5.5359999999999996</v>
      </c>
      <c r="N41" s="23">
        <f t="shared" ref="N41" si="66">22.9*C41-4.7*E41</f>
        <v>2.2876000000000003</v>
      </c>
      <c r="O41" s="23">
        <f t="shared" ref="O41" si="67">M41+N41</f>
        <v>7.8235999999999999</v>
      </c>
      <c r="P41" s="23">
        <f t="shared" ref="P41" si="68">AVERAGE(O41,L41)</f>
        <v>8.0817999999999994</v>
      </c>
      <c r="Q41" s="24">
        <f t="shared" ref="Q41" si="69">P41*G41/1000*1000/F41</f>
        <v>1.9151184834123223</v>
      </c>
    </row>
    <row r="42" spans="1:17" ht="14.1" customHeight="1" x14ac:dyDescent="0.25">
      <c r="A42" s="13"/>
      <c r="B42" s="13" t="s">
        <v>22</v>
      </c>
      <c r="C42" s="13">
        <v>0.14000000000000001</v>
      </c>
      <c r="D42" s="13">
        <v>0.20100000000000001</v>
      </c>
      <c r="E42" s="13">
        <v>0.313</v>
      </c>
      <c r="F42" s="40">
        <v>130</v>
      </c>
      <c r="G42" s="13">
        <v>15</v>
      </c>
      <c r="H42" s="26"/>
      <c r="I42" s="13"/>
      <c r="J42" s="13"/>
      <c r="K42" s="13"/>
      <c r="L42" s="23">
        <f>27.8*D42</f>
        <v>5.5878000000000005</v>
      </c>
      <c r="M42" s="23">
        <f t="shared" ref="M42:M58" si="70">12.7*E42-2.7*C42</f>
        <v>3.5970999999999997</v>
      </c>
      <c r="N42" s="23">
        <f t="shared" ref="N42:N58" si="71">22.9*C42-4.7*E42</f>
        <v>1.7348999999999999</v>
      </c>
      <c r="O42" s="23">
        <f t="shared" ref="O42:O58" si="72">M42+N42</f>
        <v>5.3319999999999999</v>
      </c>
      <c r="P42" s="23">
        <f t="shared" ref="P42:P58" si="73">AVERAGE(O42,L42)</f>
        <v>5.4599000000000002</v>
      </c>
      <c r="Q42" s="24">
        <f t="shared" ref="Q42:Q51" si="74">P42*G42/1000*1000/F42</f>
        <v>0.62998846153846155</v>
      </c>
    </row>
    <row r="43" spans="1:17" ht="14.1" customHeight="1" x14ac:dyDescent="0.25">
      <c r="A43" s="13"/>
      <c r="B43" s="13" t="s">
        <v>23</v>
      </c>
      <c r="C43" s="13">
        <v>0.28100000000000003</v>
      </c>
      <c r="D43" s="13">
        <v>0.39900000000000002</v>
      </c>
      <c r="E43" s="13">
        <v>0.61499999999999999</v>
      </c>
      <c r="F43" s="40">
        <v>143</v>
      </c>
      <c r="G43" s="13">
        <v>15</v>
      </c>
      <c r="H43" s="13"/>
      <c r="I43" s="13"/>
      <c r="J43" s="13"/>
      <c r="K43" s="13"/>
      <c r="L43" s="23">
        <f t="shared" ref="L43:L58" si="75">27.8*D43</f>
        <v>11.0922</v>
      </c>
      <c r="M43" s="23">
        <f t="shared" si="70"/>
        <v>7.0517999999999992</v>
      </c>
      <c r="N43" s="23">
        <f t="shared" si="71"/>
        <v>3.5444</v>
      </c>
      <c r="O43" s="23">
        <f t="shared" si="72"/>
        <v>10.5962</v>
      </c>
      <c r="P43" s="23">
        <f t="shared" si="73"/>
        <v>10.844200000000001</v>
      </c>
      <c r="Q43" s="24">
        <f t="shared" si="74"/>
        <v>1.1375034965034965</v>
      </c>
    </row>
    <row r="44" spans="1:17" ht="14.1" customHeight="1" x14ac:dyDescent="0.25">
      <c r="A44" s="27">
        <v>19</v>
      </c>
      <c r="B44" s="27" t="s">
        <v>41</v>
      </c>
      <c r="C44" s="27">
        <v>0.183</v>
      </c>
      <c r="D44" s="27">
        <v>0.28899999999999998</v>
      </c>
      <c r="E44" s="27">
        <v>0.46600000000000003</v>
      </c>
      <c r="F44" s="39">
        <v>127</v>
      </c>
      <c r="G44" s="27">
        <v>30</v>
      </c>
      <c r="H44" s="27"/>
      <c r="I44" s="31">
        <v>43018</v>
      </c>
      <c r="J44" s="27" t="s">
        <v>29</v>
      </c>
      <c r="K44" s="13"/>
      <c r="L44" s="23">
        <f t="shared" si="75"/>
        <v>8.0342000000000002</v>
      </c>
      <c r="M44" s="23">
        <f t="shared" si="70"/>
        <v>5.4240999999999993</v>
      </c>
      <c r="N44" s="23">
        <f t="shared" si="71"/>
        <v>2.0004999999999993</v>
      </c>
      <c r="O44" s="23">
        <f t="shared" si="72"/>
        <v>7.4245999999999981</v>
      </c>
      <c r="P44" s="23">
        <f t="shared" si="73"/>
        <v>7.7293999999999992</v>
      </c>
      <c r="Q44" s="24">
        <f t="shared" si="74"/>
        <v>1.8258425196850392</v>
      </c>
    </row>
    <row r="45" spans="1:17" ht="14.1" customHeight="1" x14ac:dyDescent="0.25">
      <c r="A45" s="27"/>
      <c r="B45" s="27" t="s">
        <v>42</v>
      </c>
      <c r="C45" s="27">
        <v>0.19600000000000001</v>
      </c>
      <c r="D45" s="27">
        <v>0.29699999999999999</v>
      </c>
      <c r="E45" s="27">
        <v>0.442</v>
      </c>
      <c r="F45" s="39">
        <v>143</v>
      </c>
      <c r="G45" s="27">
        <v>30</v>
      </c>
      <c r="H45" s="27"/>
      <c r="I45" s="31"/>
      <c r="J45" s="27"/>
      <c r="K45" s="13"/>
      <c r="L45" s="23">
        <f t="shared" ref="L45" si="76">27.8*D45</f>
        <v>8.2566000000000006</v>
      </c>
      <c r="M45" s="23">
        <f t="shared" ref="M45" si="77">12.7*E45-2.7*C45</f>
        <v>5.0841999999999992</v>
      </c>
      <c r="N45" s="23">
        <f t="shared" ref="N45" si="78">22.9*C45-4.7*E45</f>
        <v>2.4109999999999996</v>
      </c>
      <c r="O45" s="23">
        <f t="shared" ref="O45" si="79">M45+N45</f>
        <v>7.4951999999999988</v>
      </c>
      <c r="P45" s="23">
        <f t="shared" ref="P45" si="80">AVERAGE(O45,L45)</f>
        <v>7.8758999999999997</v>
      </c>
      <c r="Q45" s="24">
        <f t="shared" ref="Q45" si="81">P45*G45/1000*1000/F45</f>
        <v>1.6522867132867132</v>
      </c>
    </row>
    <row r="46" spans="1:17" ht="14.1" customHeight="1" x14ac:dyDescent="0.25">
      <c r="A46" s="27"/>
      <c r="B46" s="27" t="s">
        <v>63</v>
      </c>
      <c r="C46" s="27">
        <v>9.2999999999999999E-2</v>
      </c>
      <c r="D46" s="27">
        <v>0.14199999999999999</v>
      </c>
      <c r="E46" s="27">
        <v>0.20899999999999999</v>
      </c>
      <c r="F46" s="39">
        <v>130.9</v>
      </c>
      <c r="G46" s="27">
        <v>15</v>
      </c>
      <c r="H46" s="28"/>
      <c r="I46" s="27"/>
      <c r="J46" s="27"/>
      <c r="K46" s="13"/>
      <c r="L46" s="23">
        <f t="shared" si="75"/>
        <v>3.9475999999999996</v>
      </c>
      <c r="M46" s="23">
        <f t="shared" si="70"/>
        <v>2.4031999999999996</v>
      </c>
      <c r="N46" s="23">
        <f t="shared" si="71"/>
        <v>1.1473999999999998</v>
      </c>
      <c r="O46" s="23">
        <f t="shared" si="72"/>
        <v>3.5505999999999993</v>
      </c>
      <c r="P46" s="23">
        <f t="shared" si="73"/>
        <v>3.7490999999999994</v>
      </c>
      <c r="Q46" s="24">
        <f t="shared" si="74"/>
        <v>0.42961420932009159</v>
      </c>
    </row>
    <row r="47" spans="1:17" ht="14.1" customHeight="1" x14ac:dyDescent="0.25">
      <c r="A47" s="27"/>
      <c r="B47" s="27" t="s">
        <v>64</v>
      </c>
      <c r="C47" s="27">
        <v>0.30399999999999999</v>
      </c>
      <c r="D47" s="27">
        <v>0.439</v>
      </c>
      <c r="E47" s="27">
        <v>0.68</v>
      </c>
      <c r="F47" s="39">
        <v>167.5</v>
      </c>
      <c r="G47" s="27">
        <v>15</v>
      </c>
      <c r="H47" s="27"/>
      <c r="I47" s="27"/>
      <c r="J47" s="27"/>
      <c r="K47" s="13"/>
      <c r="L47" s="23">
        <f t="shared" si="75"/>
        <v>12.2042</v>
      </c>
      <c r="M47" s="23">
        <f t="shared" si="70"/>
        <v>7.8152000000000008</v>
      </c>
      <c r="N47" s="23">
        <f t="shared" si="71"/>
        <v>3.7655999999999996</v>
      </c>
      <c r="O47" s="23">
        <f t="shared" si="72"/>
        <v>11.5808</v>
      </c>
      <c r="P47" s="23">
        <f t="shared" si="73"/>
        <v>11.8925</v>
      </c>
      <c r="Q47" s="24">
        <f t="shared" si="74"/>
        <v>1.0649999999999999</v>
      </c>
    </row>
    <row r="48" spans="1:17" ht="14.1" customHeight="1" x14ac:dyDescent="0.25">
      <c r="A48" s="18" t="s">
        <v>9</v>
      </c>
      <c r="B48" s="18" t="s">
        <v>10</v>
      </c>
      <c r="C48" s="18" t="s">
        <v>11</v>
      </c>
      <c r="D48" s="18" t="s">
        <v>12</v>
      </c>
      <c r="E48" s="18" t="s">
        <v>13</v>
      </c>
      <c r="F48" s="18" t="s">
        <v>14</v>
      </c>
      <c r="G48" s="18" t="s">
        <v>15</v>
      </c>
      <c r="H48" s="27"/>
      <c r="I48" s="27"/>
      <c r="J48" s="27"/>
      <c r="K48" s="13"/>
      <c r="L48" s="23"/>
      <c r="M48" s="23"/>
      <c r="N48" s="23"/>
      <c r="O48" s="23"/>
      <c r="P48" s="23"/>
      <c r="Q48" s="24"/>
    </row>
    <row r="49" spans="1:17" ht="14.1" customHeight="1" x14ac:dyDescent="0.25">
      <c r="A49" s="13">
        <v>21</v>
      </c>
      <c r="B49" s="13" t="s">
        <v>41</v>
      </c>
      <c r="C49" s="13">
        <v>0.20499999999999999</v>
      </c>
      <c r="D49" s="13">
        <v>0.29299999999999998</v>
      </c>
      <c r="E49" s="13">
        <v>0.45900000000000002</v>
      </c>
      <c r="F49" s="40">
        <v>128</v>
      </c>
      <c r="G49" s="13">
        <v>15</v>
      </c>
      <c r="H49" s="13"/>
      <c r="I49" s="30" t="s">
        <v>69</v>
      </c>
      <c r="J49" s="13" t="s">
        <v>65</v>
      </c>
      <c r="K49" s="13"/>
      <c r="L49" s="23">
        <f t="shared" si="75"/>
        <v>8.1454000000000004</v>
      </c>
      <c r="M49" s="23">
        <f t="shared" si="70"/>
        <v>5.2758000000000003</v>
      </c>
      <c r="N49" s="23">
        <f t="shared" si="71"/>
        <v>2.5371999999999995</v>
      </c>
      <c r="O49" s="23">
        <f t="shared" si="72"/>
        <v>7.8129999999999997</v>
      </c>
      <c r="P49" s="23">
        <f t="shared" si="73"/>
        <v>7.9792000000000005</v>
      </c>
      <c r="Q49" s="24">
        <f t="shared" si="74"/>
        <v>0.93506250000000002</v>
      </c>
    </row>
    <row r="50" spans="1:17" ht="14.1" customHeight="1" x14ac:dyDescent="0.25">
      <c r="A50" s="13"/>
      <c r="B50" s="13" t="s">
        <v>42</v>
      </c>
      <c r="C50" s="13">
        <v>0.245</v>
      </c>
      <c r="D50" s="13">
        <v>0.34599999999999997</v>
      </c>
      <c r="E50" s="13">
        <v>0.54400000000000004</v>
      </c>
      <c r="F50" s="40">
        <v>115</v>
      </c>
      <c r="G50" s="13">
        <v>15</v>
      </c>
      <c r="H50" s="13"/>
      <c r="I50" s="30"/>
      <c r="J50" s="13"/>
      <c r="K50" s="13"/>
      <c r="L50" s="23">
        <f t="shared" ref="L50" si="82">27.8*D50</f>
        <v>9.6188000000000002</v>
      </c>
      <c r="M50" s="23">
        <f t="shared" ref="M50" si="83">12.7*E50-2.7*C50</f>
        <v>6.2473000000000001</v>
      </c>
      <c r="N50" s="23">
        <f t="shared" ref="N50" si="84">22.9*C50-4.7*E50</f>
        <v>3.0536999999999987</v>
      </c>
      <c r="O50" s="23">
        <f t="shared" ref="O50" si="85">M50+N50</f>
        <v>9.3009999999999984</v>
      </c>
      <c r="P50" s="23">
        <f t="shared" ref="P50" si="86">AVERAGE(O50,L50)</f>
        <v>9.4598999999999993</v>
      </c>
      <c r="Q50" s="24">
        <f t="shared" ref="Q50" si="87">P50*G50/1000*1000/F50</f>
        <v>1.2338999999999998</v>
      </c>
    </row>
    <row r="51" spans="1:17" ht="14.1" customHeight="1" x14ac:dyDescent="0.25">
      <c r="A51" s="13"/>
      <c r="B51" s="13" t="s">
        <v>22</v>
      </c>
      <c r="C51" s="13">
        <v>2.9000000000000001E-2</v>
      </c>
      <c r="D51" s="13">
        <v>4.2000000000000003E-2</v>
      </c>
      <c r="E51" s="13">
        <v>6.7000000000000004E-2</v>
      </c>
      <c r="F51" s="40">
        <v>141</v>
      </c>
      <c r="G51" s="13">
        <v>15</v>
      </c>
      <c r="H51" s="22"/>
      <c r="I51" s="13"/>
      <c r="J51" s="13"/>
      <c r="K51" s="13"/>
      <c r="L51" s="23">
        <f t="shared" si="75"/>
        <v>1.1676000000000002</v>
      </c>
      <c r="M51" s="23">
        <f t="shared" si="70"/>
        <v>0.77259999999999995</v>
      </c>
      <c r="N51" s="23">
        <f t="shared" si="71"/>
        <v>0.34920000000000001</v>
      </c>
      <c r="O51" s="23">
        <f t="shared" si="72"/>
        <v>1.1217999999999999</v>
      </c>
      <c r="P51" s="23">
        <f t="shared" si="73"/>
        <v>1.1447000000000001</v>
      </c>
      <c r="Q51" s="24">
        <f t="shared" si="74"/>
        <v>0.12177659574468086</v>
      </c>
    </row>
    <row r="52" spans="1:17" ht="14.1" customHeight="1" x14ac:dyDescent="0.25">
      <c r="A52" s="13"/>
      <c r="B52" s="13" t="s">
        <v>23</v>
      </c>
      <c r="C52" s="13">
        <v>9.6000000000000002E-2</v>
      </c>
      <c r="D52" s="13">
        <v>0.13600000000000001</v>
      </c>
      <c r="E52" s="13">
        <v>0.214</v>
      </c>
      <c r="F52" s="13">
        <v>128</v>
      </c>
      <c r="G52" s="13">
        <v>15</v>
      </c>
      <c r="H52" s="13"/>
      <c r="I52" s="13"/>
      <c r="J52" s="13"/>
      <c r="K52" s="13"/>
      <c r="L52" s="23">
        <f t="shared" si="75"/>
        <v>3.7808000000000002</v>
      </c>
      <c r="M52" s="23">
        <f t="shared" si="70"/>
        <v>2.4586000000000001</v>
      </c>
      <c r="N52" s="23">
        <f t="shared" si="71"/>
        <v>1.1925999999999999</v>
      </c>
      <c r="O52" s="23">
        <f t="shared" si="72"/>
        <v>3.6512000000000002</v>
      </c>
      <c r="P52" s="23">
        <f t="shared" si="73"/>
        <v>3.7160000000000002</v>
      </c>
      <c r="Q52" s="24">
        <f>P52*G52/1000*1000/F52</f>
        <v>0.43546875000000002</v>
      </c>
    </row>
    <row r="53" spans="1:17" ht="14.1" customHeight="1" x14ac:dyDescent="0.25">
      <c r="A53" s="41">
        <v>6</v>
      </c>
      <c r="B53" s="41" t="s">
        <v>41</v>
      </c>
      <c r="C53" s="41">
        <v>0.28000000000000003</v>
      </c>
      <c r="D53" s="41">
        <v>0.439</v>
      </c>
      <c r="E53" s="41">
        <v>0.74399999999999999</v>
      </c>
      <c r="F53" s="41">
        <v>118.3</v>
      </c>
      <c r="G53" s="41">
        <v>15</v>
      </c>
      <c r="H53" s="41"/>
      <c r="I53" s="42" t="s">
        <v>69</v>
      </c>
      <c r="J53" s="41" t="s">
        <v>65</v>
      </c>
      <c r="K53" s="13"/>
      <c r="L53" s="23">
        <f t="shared" si="75"/>
        <v>12.2042</v>
      </c>
      <c r="M53" s="23">
        <f t="shared" si="70"/>
        <v>8.6927999999999983</v>
      </c>
      <c r="N53" s="23">
        <f t="shared" si="71"/>
        <v>2.9152</v>
      </c>
      <c r="O53" s="23">
        <f t="shared" si="72"/>
        <v>11.607999999999999</v>
      </c>
      <c r="P53" s="23">
        <f t="shared" si="73"/>
        <v>11.906099999999999</v>
      </c>
      <c r="Q53" s="24">
        <f t="shared" ref="Q53:Q58" si="88">P53*G53/1000*1000/F53</f>
        <v>1.509649196956889</v>
      </c>
    </row>
    <row r="54" spans="1:17" ht="14.1" customHeight="1" x14ac:dyDescent="0.25">
      <c r="A54" s="41"/>
      <c r="B54" s="41" t="s">
        <v>42</v>
      </c>
      <c r="C54" s="41">
        <v>0.32700000000000001</v>
      </c>
      <c r="D54" s="41">
        <v>0.50700000000000001</v>
      </c>
      <c r="E54" s="41">
        <v>0.86799999999999999</v>
      </c>
      <c r="F54" s="41">
        <v>123</v>
      </c>
      <c r="G54" s="41">
        <v>15</v>
      </c>
      <c r="H54" s="41"/>
      <c r="I54" s="42"/>
      <c r="J54" s="41"/>
      <c r="K54" s="13"/>
      <c r="L54" s="23">
        <f t="shared" si="75"/>
        <v>14.0946</v>
      </c>
      <c r="M54" s="23">
        <f t="shared" si="70"/>
        <v>10.140700000000001</v>
      </c>
      <c r="N54" s="23">
        <f t="shared" si="71"/>
        <v>3.4086999999999996</v>
      </c>
      <c r="O54" s="23">
        <f t="shared" si="72"/>
        <v>13.5494</v>
      </c>
      <c r="P54" s="23">
        <f t="shared" si="73"/>
        <v>13.821999999999999</v>
      </c>
      <c r="Q54" s="24">
        <f t="shared" si="88"/>
        <v>1.6856097560975609</v>
      </c>
    </row>
    <row r="55" spans="1:17" ht="14.1" customHeight="1" x14ac:dyDescent="0.25">
      <c r="A55" s="41"/>
      <c r="B55" s="41" t="s">
        <v>22</v>
      </c>
      <c r="C55" s="41">
        <v>0.16500000000000001</v>
      </c>
      <c r="D55" s="41">
        <v>0.251</v>
      </c>
      <c r="E55" s="41">
        <v>0.41799999999999998</v>
      </c>
      <c r="F55" s="41">
        <v>114</v>
      </c>
      <c r="G55" s="41">
        <v>15</v>
      </c>
      <c r="H55" s="43"/>
      <c r="I55" s="41"/>
      <c r="J55" s="41"/>
      <c r="K55" s="13"/>
      <c r="L55" s="23">
        <f t="shared" si="75"/>
        <v>6.9778000000000002</v>
      </c>
      <c r="M55" s="23">
        <f t="shared" si="70"/>
        <v>4.8630999999999993</v>
      </c>
      <c r="N55" s="23">
        <f t="shared" si="71"/>
        <v>1.8138999999999998</v>
      </c>
      <c r="O55" s="23">
        <f t="shared" si="72"/>
        <v>6.6769999999999996</v>
      </c>
      <c r="P55" s="23">
        <f t="shared" si="73"/>
        <v>6.8273999999999999</v>
      </c>
      <c r="Q55" s="24">
        <f t="shared" si="88"/>
        <v>0.89834210526315794</v>
      </c>
    </row>
    <row r="56" spans="1:17" ht="14.1" customHeight="1" x14ac:dyDescent="0.25">
      <c r="A56" s="41"/>
      <c r="B56" s="41" t="s">
        <v>23</v>
      </c>
      <c r="C56" s="41">
        <v>0.28299999999999997</v>
      </c>
      <c r="D56" s="41">
        <v>0.438</v>
      </c>
      <c r="E56" s="41">
        <v>0.73199999999999998</v>
      </c>
      <c r="F56" s="41">
        <v>118</v>
      </c>
      <c r="G56" s="41">
        <v>15</v>
      </c>
      <c r="H56" s="41"/>
      <c r="I56" s="41"/>
      <c r="J56" s="41"/>
      <c r="K56" s="13"/>
      <c r="L56" s="23">
        <f t="shared" si="75"/>
        <v>12.176400000000001</v>
      </c>
      <c r="M56" s="23">
        <f t="shared" si="70"/>
        <v>8.5322999999999993</v>
      </c>
      <c r="N56" s="23">
        <f t="shared" si="71"/>
        <v>3.0402999999999989</v>
      </c>
      <c r="O56" s="23">
        <f t="shared" si="72"/>
        <v>11.572599999999998</v>
      </c>
      <c r="P56" s="23">
        <f t="shared" si="73"/>
        <v>11.874499999999999</v>
      </c>
      <c r="Q56" s="24">
        <f t="shared" si="88"/>
        <v>1.5094703389830506</v>
      </c>
    </row>
    <row r="57" spans="1:17" ht="12" customHeight="1" x14ac:dyDescent="0.25">
      <c r="A57" s="13">
        <v>11</v>
      </c>
      <c r="B57" s="13" t="s">
        <v>41</v>
      </c>
      <c r="C57" s="13">
        <v>0.39600000000000002</v>
      </c>
      <c r="D57" s="13">
        <v>0.56000000000000005</v>
      </c>
      <c r="E57" s="13">
        <v>0.81200000000000006</v>
      </c>
      <c r="F57" s="13">
        <v>124</v>
      </c>
      <c r="G57" s="13">
        <v>15</v>
      </c>
      <c r="H57" s="13"/>
      <c r="I57" s="30"/>
      <c r="J57" s="13" t="s">
        <v>65</v>
      </c>
      <c r="K57" s="13"/>
      <c r="L57" s="23">
        <f t="shared" si="75"/>
        <v>15.568000000000001</v>
      </c>
      <c r="M57" s="23">
        <f t="shared" si="70"/>
        <v>9.2431999999999999</v>
      </c>
      <c r="N57" s="23">
        <f t="shared" si="71"/>
        <v>5.2520000000000007</v>
      </c>
      <c r="O57" s="23">
        <f t="shared" si="72"/>
        <v>14.495200000000001</v>
      </c>
      <c r="P57" s="23">
        <f t="shared" si="73"/>
        <v>15.031600000000001</v>
      </c>
      <c r="Q57" s="24">
        <f t="shared" si="88"/>
        <v>1.8183387096774195</v>
      </c>
    </row>
    <row r="58" spans="1:17" ht="12" customHeight="1" x14ac:dyDescent="0.25">
      <c r="A58" s="41">
        <v>14</v>
      </c>
      <c r="B58" s="41" t="s">
        <v>41</v>
      </c>
      <c r="C58" s="41">
        <v>0.25600000000000001</v>
      </c>
      <c r="D58" s="41">
        <v>0.372</v>
      </c>
      <c r="E58" s="41">
        <v>0.59599999999999997</v>
      </c>
      <c r="F58" s="41">
        <v>153</v>
      </c>
      <c r="G58" s="41">
        <v>30</v>
      </c>
      <c r="H58" s="41"/>
      <c r="I58" s="41" t="s">
        <v>70</v>
      </c>
      <c r="J58" s="41" t="s">
        <v>65</v>
      </c>
      <c r="K58" s="13"/>
      <c r="L58" s="23">
        <f t="shared" si="75"/>
        <v>10.3416</v>
      </c>
      <c r="M58" s="23">
        <f t="shared" si="70"/>
        <v>6.8779999999999992</v>
      </c>
      <c r="N58" s="23">
        <f t="shared" si="71"/>
        <v>3.0611999999999999</v>
      </c>
      <c r="O58" s="23">
        <f t="shared" si="72"/>
        <v>9.9391999999999996</v>
      </c>
      <c r="P58" s="23">
        <f t="shared" si="73"/>
        <v>10.1404</v>
      </c>
      <c r="Q58" s="24">
        <f t="shared" si="88"/>
        <v>1.9883137254901959</v>
      </c>
    </row>
  </sheetData>
  <pageMargins left="0.74800000000000011" right="0.74800000000000011" top="1.2792000000000001" bottom="1.2792000000000001" header="0.9839" footer="0.9839"/>
  <pageSetup paperSize="9" fitToWidth="0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420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Mesures biométriques</vt:lpstr>
      <vt:lpstr>synthèse 2021 biom</vt:lpstr>
      <vt:lpstr>synthèse 2021 chl</vt:lpstr>
      <vt:lpstr>Mesures chlorophylles</vt:lpstr>
      <vt:lpstr>'Mesures biométriques'!Excel_BuiltIn__FilterDatabase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marie-christine quillet</dc:creator>
  <cp:lastModifiedBy>quillet</cp:lastModifiedBy>
  <cp:revision>41</cp:revision>
  <dcterms:created xsi:type="dcterms:W3CDTF">2016-10-13T13:40:31Z</dcterms:created>
  <dcterms:modified xsi:type="dcterms:W3CDTF">2021-12-02T11:12:30Z</dcterms:modified>
</cp:coreProperties>
</file>